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5A55A075-D638-4D94-8D99-1041ECCE500D}" xr6:coauthVersionLast="47" xr6:coauthVersionMax="47" xr10:uidLastSave="{00000000-0000-0000-0000-000000000000}"/>
  <workbookProtection workbookPassword="C4FE" lockStructure="1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B10" i="1" l="1"/>
  <c r="E47" i="1"/>
  <c r="C47" i="1"/>
  <c r="E46" i="1"/>
  <c r="C46" i="1"/>
  <c r="F54" i="1" l="1"/>
  <c r="G54" i="1" s="1"/>
  <c r="H54" i="1" s="1"/>
  <c r="F52" i="1"/>
  <c r="G52" i="1" s="1"/>
  <c r="H52" i="1" s="1"/>
  <c r="F53" i="1"/>
  <c r="G53" i="1" s="1"/>
  <c r="H53" i="1" s="1"/>
  <c r="F50" i="1"/>
  <c r="G50" i="1" s="1"/>
  <c r="H50" i="1" s="1"/>
  <c r="F51" i="1"/>
  <c r="G51" i="1" s="1"/>
  <c r="H51" i="1" s="1"/>
  <c r="F49" i="1"/>
  <c r="G49" i="1" s="1"/>
  <c r="H49" i="1" s="1"/>
  <c r="F48" i="1"/>
  <c r="G48" i="1" s="1"/>
  <c r="H48" i="1" s="1"/>
  <c r="E44" i="1"/>
  <c r="C44" i="1"/>
  <c r="E43" i="1"/>
  <c r="C43" i="1"/>
  <c r="C41" i="1" l="1"/>
  <c r="E41" i="1"/>
  <c r="C42" i="1"/>
  <c r="E42" i="1"/>
  <c r="C45" i="1"/>
  <c r="E45" i="1"/>
  <c r="E39" i="1"/>
  <c r="C39" i="1"/>
  <c r="E40" i="1"/>
  <c r="C40" i="1"/>
  <c r="C38" i="1"/>
  <c r="E37" i="1"/>
  <c r="C37" i="1"/>
  <c r="B36" i="1"/>
  <c r="E36" i="1" s="1"/>
  <c r="E35" i="1"/>
  <c r="B34" i="1"/>
  <c r="E34" i="1" s="1"/>
  <c r="B33" i="1"/>
  <c r="E33" i="1" s="1"/>
  <c r="B32" i="1"/>
  <c r="E32" i="1" s="1"/>
  <c r="B31" i="1"/>
  <c r="E31" i="1" s="1"/>
  <c r="B30" i="1"/>
  <c r="E30" i="1" s="1"/>
  <c r="B29" i="1"/>
  <c r="E29" i="1" s="1"/>
  <c r="B28" i="1"/>
  <c r="E28" i="1" s="1"/>
  <c r="B27" i="1"/>
  <c r="C27" i="1" s="1"/>
  <c r="B26" i="1"/>
  <c r="E26" i="1" s="1"/>
  <c r="B25" i="1"/>
  <c r="E25" i="1" s="1"/>
  <c r="B24" i="1"/>
  <c r="E24" i="1" s="1"/>
  <c r="B23" i="1"/>
  <c r="C23" i="1" s="1"/>
  <c r="B22" i="1"/>
  <c r="E22" i="1" s="1"/>
  <c r="B21" i="1"/>
  <c r="E21" i="1" s="1"/>
  <c r="B20" i="1"/>
  <c r="E20" i="1" s="1"/>
  <c r="B19" i="1"/>
  <c r="C19" i="1" s="1"/>
  <c r="B18" i="1"/>
  <c r="E18" i="1" s="1"/>
  <c r="B17" i="1"/>
  <c r="E17" i="1" s="1"/>
  <c r="B16" i="1"/>
  <c r="E16" i="1" s="1"/>
  <c r="E15" i="1"/>
  <c r="C35" i="1"/>
  <c r="C15" i="1"/>
  <c r="E38" i="1"/>
  <c r="F44" i="1" l="1"/>
  <c r="G44" i="1" s="1"/>
  <c r="H44" i="1" s="1"/>
  <c r="F46" i="1"/>
  <c r="G46" i="1" s="1"/>
  <c r="H46" i="1" s="1"/>
  <c r="F47" i="1"/>
  <c r="G47" i="1" s="1"/>
  <c r="H47" i="1" s="1"/>
  <c r="C32" i="1"/>
  <c r="F38" i="1"/>
  <c r="G38" i="1" s="1"/>
  <c r="H38" i="1" s="1"/>
  <c r="F43" i="1"/>
  <c r="G43" i="1" s="1"/>
  <c r="H43" i="1" s="1"/>
  <c r="C28" i="1"/>
  <c r="C24" i="1"/>
  <c r="C36" i="1"/>
  <c r="C17" i="1"/>
  <c r="E19" i="1"/>
  <c r="E23" i="1"/>
  <c r="C30" i="1"/>
  <c r="C20" i="1"/>
  <c r="C26" i="1"/>
  <c r="C22" i="1"/>
  <c r="C21" i="1"/>
  <c r="C25" i="1"/>
  <c r="C34" i="1"/>
  <c r="C18" i="1"/>
  <c r="C33" i="1"/>
  <c r="E27" i="1"/>
  <c r="C16" i="1"/>
  <c r="C31" i="1"/>
  <c r="C29" i="1"/>
  <c r="F42" i="1"/>
  <c r="G42" i="1" s="1"/>
  <c r="H42" i="1" s="1"/>
  <c r="F41" i="1"/>
  <c r="G41" i="1" s="1"/>
  <c r="H41" i="1" s="1"/>
  <c r="F45" i="1"/>
  <c r="G45" i="1" s="1"/>
  <c r="H45" i="1" s="1"/>
  <c r="F26" i="1"/>
  <c r="G26" i="1" s="1"/>
  <c r="H26" i="1" s="1"/>
  <c r="F37" i="1"/>
  <c r="G37" i="1" s="1"/>
  <c r="H37" i="1" s="1"/>
  <c r="F23" i="1"/>
  <c r="F18" i="1"/>
  <c r="G18" i="1" s="1"/>
  <c r="H18" i="1" s="1"/>
  <c r="F39" i="1"/>
  <c r="G39" i="1" s="1"/>
  <c r="H39" i="1" s="1"/>
  <c r="F40" i="1"/>
  <c r="G40" i="1" s="1"/>
  <c r="H40" i="1" s="1"/>
  <c r="F28" i="1"/>
  <c r="G28" i="1" s="1"/>
  <c r="H28" i="1" s="1"/>
  <c r="F24" i="1"/>
  <c r="G24" i="1" s="1"/>
  <c r="H24" i="1" s="1"/>
  <c r="F22" i="1"/>
  <c r="G22" i="1" s="1"/>
  <c r="H22" i="1" s="1"/>
  <c r="F31" i="1"/>
  <c r="G31" i="1" s="1"/>
  <c r="H31" i="1" s="1"/>
  <c r="F21" i="1"/>
  <c r="G21" i="1" s="1"/>
  <c r="H21" i="1" s="1"/>
  <c r="F17" i="1"/>
  <c r="G17" i="1" s="1"/>
  <c r="H17" i="1" s="1"/>
  <c r="F19" i="1"/>
  <c r="F36" i="1"/>
  <c r="G36" i="1" s="1"/>
  <c r="H36" i="1" s="1"/>
  <c r="F29" i="1"/>
  <c r="G29" i="1" s="1"/>
  <c r="H29" i="1" s="1"/>
  <c r="F27" i="1"/>
  <c r="F35" i="1"/>
  <c r="G35" i="1" s="1"/>
  <c r="H35" i="1" s="1"/>
  <c r="F16" i="1"/>
  <c r="G16" i="1" s="1"/>
  <c r="H16" i="1" s="1"/>
  <c r="F25" i="1"/>
  <c r="G25" i="1" s="1"/>
  <c r="H25" i="1" s="1"/>
  <c r="F34" i="1"/>
  <c r="G34" i="1" s="1"/>
  <c r="H34" i="1" s="1"/>
  <c r="F33" i="1"/>
  <c r="G33" i="1" s="1"/>
  <c r="H33" i="1" s="1"/>
  <c r="F30" i="1"/>
  <c r="G30" i="1" s="1"/>
  <c r="H30" i="1" s="1"/>
  <c r="F15" i="1"/>
  <c r="G15" i="1" s="1"/>
  <c r="F32" i="1"/>
  <c r="G32" i="1" s="1"/>
  <c r="H32" i="1" s="1"/>
  <c r="F20" i="1"/>
  <c r="G20" i="1" s="1"/>
  <c r="H20" i="1" s="1"/>
  <c r="G23" i="1" l="1"/>
  <c r="H23" i="1" s="1"/>
  <c r="G19" i="1"/>
  <c r="H19" i="1" s="1"/>
  <c r="G27" i="1"/>
  <c r="H27" i="1" s="1"/>
  <c r="H15" i="1"/>
  <c r="G55" i="1" l="1"/>
  <c r="H55" i="1"/>
  <c r="C12" i="1" s="1"/>
</calcChain>
</file>

<file path=xl/sharedStrings.xml><?xml version="1.0" encoding="utf-8"?>
<sst xmlns="http://schemas.openxmlformats.org/spreadsheetml/2006/main" count="20" uniqueCount="17">
  <si>
    <t>dal</t>
  </si>
  <si>
    <t>al</t>
  </si>
  <si>
    <t>inizio</t>
  </si>
  <si>
    <t>fine</t>
  </si>
  <si>
    <t>giorni</t>
  </si>
  <si>
    <t>interessi</t>
  </si>
  <si>
    <t>TOTALI</t>
  </si>
  <si>
    <t>%</t>
  </si>
  <si>
    <t>capitale iniziale</t>
  </si>
  <si>
    <t>capitale + interessi</t>
  </si>
  <si>
    <t>gg./periodo</t>
  </si>
  <si>
    <t xml:space="preserve">     Inserire nelle celle di colore giallo con caratteri di colore rosso, i dati di Input richiesti;</t>
  </si>
  <si>
    <r>
      <t xml:space="preserve">     Per inserire la data odierna è possibile indicare, come proposto in apertura:  =</t>
    </r>
    <r>
      <rPr>
        <b/>
        <sz val="9"/>
        <rFont val="Arial"/>
        <family val="2"/>
      </rPr>
      <t>OGGI()</t>
    </r>
  </si>
  <si>
    <t>(piergiorgio.ripa@studioripa.it)</t>
  </si>
  <si>
    <t>a cura di Piergiorgio Ripa - dottore commercialista e revisore legale  -  www.studioripa.it</t>
  </si>
  <si>
    <t>CALCOLO INTERESSI DI MORA - 2022</t>
  </si>
  <si>
    <t>nuova versione aggiornata (disponibile dal 16/01/2022)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</si>
</sst>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10"/>
      <color indexed="18"/>
      <name val="Arial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5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 applyFill="1" applyBorder="1" applyAlignment="1" applyProtection="1">
      <alignment horizontal="center"/>
      <protection hidden="1"/>
    </xf>
    <xf numFmtId="14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0" xfId="0" applyAlignme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2" fontId="2" fillId="0" borderId="0" xfId="0" applyNumberFormat="1" applyFont="1" applyFill="1" applyProtection="1"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Protection="1">
      <protection hidden="1"/>
    </xf>
    <xf numFmtId="14" fontId="13" fillId="0" borderId="0" xfId="0" applyNumberFormat="1" applyFont="1" applyFill="1" applyAlignment="1" applyProtection="1">
      <alignment horizontal="center"/>
      <protection hidden="1"/>
    </xf>
    <xf numFmtId="1" fontId="13" fillId="0" borderId="0" xfId="0" applyNumberFormat="1" applyFont="1" applyFill="1" applyAlignment="1" applyProtection="1">
      <alignment horizontal="center"/>
      <protection hidden="1"/>
    </xf>
    <xf numFmtId="10" fontId="13" fillId="0" borderId="0" xfId="0" applyNumberFormat="1" applyFont="1" applyFill="1" applyAlignment="1" applyProtection="1">
      <alignment horizontal="right"/>
      <protection hidden="1"/>
    </xf>
    <xf numFmtId="3" fontId="13" fillId="0" borderId="0" xfId="0" applyNumberFormat="1" applyFont="1" applyFill="1" applyAlignment="1" applyProtection="1">
      <alignment horizontal="right"/>
      <protection hidden="1"/>
    </xf>
    <xf numFmtId="4" fontId="13" fillId="0" borderId="0" xfId="0" applyNumberFormat="1" applyFont="1" applyFill="1" applyProtection="1">
      <protection hidden="1"/>
    </xf>
    <xf numFmtId="14" fontId="13" fillId="0" borderId="5" xfId="0" applyNumberFormat="1" applyFont="1" applyFill="1" applyBorder="1" applyAlignment="1" applyProtection="1">
      <alignment horizontal="center"/>
      <protection hidden="1"/>
    </xf>
    <xf numFmtId="1" fontId="13" fillId="0" borderId="5" xfId="0" applyNumberFormat="1" applyFont="1" applyFill="1" applyBorder="1" applyAlignment="1" applyProtection="1">
      <alignment horizontal="center"/>
      <protection hidden="1"/>
    </xf>
    <xf numFmtId="10" fontId="13" fillId="0" borderId="5" xfId="0" applyNumberFormat="1" applyFont="1" applyFill="1" applyBorder="1" applyAlignment="1" applyProtection="1">
      <alignment horizontal="right"/>
      <protection hidden="1"/>
    </xf>
    <xf numFmtId="3" fontId="13" fillId="0" borderId="5" xfId="0" applyNumberFormat="1" applyFont="1" applyFill="1" applyBorder="1" applyAlignment="1" applyProtection="1">
      <alignment horizontal="right"/>
      <protection hidden="1"/>
    </xf>
    <xf numFmtId="4" fontId="13" fillId="0" borderId="5" xfId="0" applyNumberFormat="1" applyFont="1" applyFill="1" applyBorder="1" applyProtection="1">
      <protection hidden="1"/>
    </xf>
    <xf numFmtId="0" fontId="13" fillId="0" borderId="4" xfId="0" applyFont="1" applyBorder="1" applyProtection="1">
      <protection hidden="1"/>
    </xf>
    <xf numFmtId="0" fontId="14" fillId="0" borderId="4" xfId="0" applyFont="1" applyBorder="1" applyAlignment="1" applyProtection="1">
      <alignment horizontal="right"/>
      <protection hidden="1"/>
    </xf>
    <xf numFmtId="0" fontId="14" fillId="0" borderId="4" xfId="0" applyFont="1" applyBorder="1" applyProtection="1">
      <protection hidden="1"/>
    </xf>
    <xf numFmtId="3" fontId="14" fillId="0" borderId="4" xfId="0" applyNumberFormat="1" applyFont="1" applyFill="1" applyBorder="1" applyAlignment="1" applyProtection="1">
      <alignment horizontal="right"/>
      <protection hidden="1"/>
    </xf>
    <xf numFmtId="4" fontId="14" fillId="0" borderId="4" xfId="0" applyNumberFormat="1" applyFont="1" applyFill="1" applyBorder="1" applyProtection="1"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4" fontId="15" fillId="3" borderId="4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3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protection hidden="1"/>
    </xf>
    <xf numFmtId="0" fontId="8" fillId="0" borderId="7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"/>
  <sheetViews>
    <sheetView showGridLines="0" tabSelected="1" workbookViewId="0">
      <selection sqref="A1:K1"/>
    </sheetView>
  </sheetViews>
  <sheetFormatPr defaultColWidth="8.85546875" defaultRowHeight="12.75" x14ac:dyDescent="0.2"/>
  <cols>
    <col min="1" max="2" width="13.7109375" customWidth="1"/>
    <col min="3" max="4" width="12.7109375" customWidth="1"/>
    <col min="5" max="6" width="11.7109375" hidden="1" customWidth="1"/>
    <col min="7" max="7" width="10.7109375" customWidth="1"/>
    <col min="8" max="8" width="13.7109375" customWidth="1"/>
    <col min="9" max="9" width="6.7109375" customWidth="1"/>
    <col min="10" max="11" width="1.7109375" customWidth="1"/>
  </cols>
  <sheetData>
    <row r="1" spans="1:13" s="1" customFormat="1" ht="24.95" customHeight="1" thickTop="1" thickBot="1" x14ac:dyDescent="0.35">
      <c r="A1" s="38" t="s">
        <v>15</v>
      </c>
      <c r="B1" s="39"/>
      <c r="C1" s="39"/>
      <c r="D1" s="39"/>
      <c r="E1" s="39"/>
      <c r="F1" s="39"/>
      <c r="G1" s="39"/>
      <c r="H1" s="39"/>
      <c r="I1" s="40"/>
      <c r="J1" s="40"/>
      <c r="K1" s="41"/>
    </row>
    <row r="2" spans="1:13" s="1" customFormat="1" ht="13.5" thickTop="1" x14ac:dyDescent="0.2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s="1" customFormat="1" x14ac:dyDescent="0.2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s="1" customFormat="1" x14ac:dyDescent="0.2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" customFormat="1" ht="9.9499999999999993" customHeight="1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s="1" customFormat="1" x14ac:dyDescent="0.2">
      <c r="A6" s="1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s="1" customFormat="1" x14ac:dyDescent="0.2">
      <c r="A7" s="1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s="1" customFormat="1" ht="9.9499999999999993" customHeight="1" x14ac:dyDescent="0.2">
      <c r="A8" s="16"/>
      <c r="B8" s="7"/>
      <c r="C8" s="6"/>
      <c r="D8" s="6"/>
      <c r="E8" s="7"/>
      <c r="F8" s="7"/>
      <c r="G8" s="7"/>
      <c r="H8" s="7"/>
      <c r="I8" s="7"/>
      <c r="J8" s="7"/>
      <c r="K8" s="7"/>
    </row>
    <row r="9" spans="1:13" s="1" customFormat="1" ht="20.100000000000001" customHeight="1" x14ac:dyDescent="0.2">
      <c r="A9" s="8" t="s">
        <v>0</v>
      </c>
      <c r="B9" s="3">
        <v>40179</v>
      </c>
      <c r="C9" s="9"/>
      <c r="E9" s="7"/>
      <c r="F9" s="7"/>
      <c r="G9" s="7"/>
      <c r="H9" s="7"/>
      <c r="I9" s="7"/>
      <c r="J9" s="7"/>
      <c r="K9" s="7"/>
    </row>
    <row r="10" spans="1:13" s="1" customFormat="1" ht="20.100000000000001" customHeight="1" x14ac:dyDescent="0.2">
      <c r="A10" s="8" t="s">
        <v>1</v>
      </c>
      <c r="B10" s="3">
        <f ca="1">TODAY()</f>
        <v>44577</v>
      </c>
      <c r="C10" s="10"/>
      <c r="E10" s="7"/>
      <c r="F10" s="7"/>
      <c r="G10" s="7"/>
      <c r="H10" s="7"/>
      <c r="I10" s="7"/>
      <c r="J10" s="7"/>
      <c r="K10" s="7"/>
    </row>
    <row r="11" spans="1:13" s="1" customFormat="1" ht="20.100000000000001" customHeight="1" x14ac:dyDescent="0.2">
      <c r="A11" s="36" t="s">
        <v>8</v>
      </c>
      <c r="B11" s="37"/>
      <c r="C11" s="4">
        <v>1000</v>
      </c>
      <c r="E11" s="7"/>
      <c r="F11" s="7"/>
      <c r="G11" s="7"/>
      <c r="H11" s="7"/>
      <c r="I11" s="7"/>
      <c r="J11" s="7"/>
      <c r="K11" s="7"/>
      <c r="M11" s="14"/>
    </row>
    <row r="12" spans="1:13" s="1" customFormat="1" ht="20.100000000000001" customHeight="1" x14ac:dyDescent="0.2">
      <c r="A12" s="36" t="s">
        <v>9</v>
      </c>
      <c r="B12" s="37"/>
      <c r="C12" s="11">
        <f ca="1">IF($B$9&lt;A15,"ERRORE - data minore del limite impostato",IF($B$10&gt;B54,"ERRORE - data maggiore del limite impostato",C11+H55))</f>
        <v>1974.1904109589041</v>
      </c>
      <c r="E12" s="7"/>
      <c r="F12" s="7"/>
      <c r="G12" s="7"/>
      <c r="H12" s="7"/>
      <c r="I12" s="7"/>
      <c r="J12" s="7"/>
      <c r="K12" s="7"/>
      <c r="M12" s="15"/>
    </row>
    <row r="13" spans="1:13" s="1" customFormat="1" ht="20.100000000000001" customHeight="1" thickBot="1" x14ac:dyDescent="0.25">
      <c r="A13" s="6"/>
      <c r="B13" s="6"/>
      <c r="C13" s="6"/>
      <c r="D13" s="13"/>
      <c r="E13" s="7"/>
      <c r="F13" s="7"/>
      <c r="G13" s="7"/>
      <c r="H13" s="7"/>
      <c r="I13" s="7"/>
      <c r="J13" s="7"/>
      <c r="K13" s="7"/>
      <c r="M13" s="16"/>
    </row>
    <row r="14" spans="1:13" s="35" customFormat="1" ht="18" customHeight="1" thickTop="1" thickBot="1" x14ac:dyDescent="0.25">
      <c r="A14" s="32" t="s">
        <v>0</v>
      </c>
      <c r="B14" s="32" t="s">
        <v>1</v>
      </c>
      <c r="C14" s="32" t="s">
        <v>10</v>
      </c>
      <c r="D14" s="32" t="s">
        <v>7</v>
      </c>
      <c r="E14" s="32" t="s">
        <v>2</v>
      </c>
      <c r="F14" s="32" t="s">
        <v>3</v>
      </c>
      <c r="G14" s="32" t="s">
        <v>4</v>
      </c>
      <c r="H14" s="33" t="s">
        <v>5</v>
      </c>
      <c r="I14" s="34"/>
      <c r="J14" s="34"/>
      <c r="K14" s="34"/>
    </row>
    <row r="15" spans="1:13" s="1" customFormat="1" ht="15" customHeight="1" thickTop="1" x14ac:dyDescent="0.2">
      <c r="A15" s="17">
        <v>37438</v>
      </c>
      <c r="B15" s="17">
        <v>37621</v>
      </c>
      <c r="C15" s="18">
        <f>B15-A15+1</f>
        <v>184</v>
      </c>
      <c r="D15" s="19">
        <v>0.10349999999999999</v>
      </c>
      <c r="E15" s="17">
        <f t="shared" ref="E15:E23" si="0">IF($B$9&lt;=B15,IF($B$9&lt;A15,A15,$B$9),0)</f>
        <v>0</v>
      </c>
      <c r="F15" s="17">
        <f ca="1">IF($B$10&gt;=A15,IF($B$10&gt;B15,B15,$B$10),0)</f>
        <v>37621</v>
      </c>
      <c r="G15" s="20">
        <f ca="1">IF(AND(F15&gt;0,E15&gt;0),F15-E15+1,0)</f>
        <v>0</v>
      </c>
      <c r="H15" s="21">
        <f t="shared" ref="H15:H33" ca="1" si="1">$C$11*D15*(G15/365)</f>
        <v>0</v>
      </c>
      <c r="I15" s="7"/>
      <c r="J15" s="7"/>
      <c r="K15" s="7"/>
    </row>
    <row r="16" spans="1:13" s="1" customFormat="1" ht="15" customHeight="1" x14ac:dyDescent="0.2">
      <c r="A16" s="22">
        <v>37622</v>
      </c>
      <c r="B16" s="22">
        <f>A17-1</f>
        <v>37802</v>
      </c>
      <c r="C16" s="23">
        <f>B16-A16+1</f>
        <v>181</v>
      </c>
      <c r="D16" s="24">
        <v>9.8500000000000004E-2</v>
      </c>
      <c r="E16" s="22">
        <f t="shared" si="0"/>
        <v>0</v>
      </c>
      <c r="F16" s="22">
        <f t="shared" ref="F16:F23" ca="1" si="2">IF($B$10&gt;=A16,IF($B$10&gt;B16,B16,$B$10),0)</f>
        <v>37802</v>
      </c>
      <c r="G16" s="25">
        <f t="shared" ref="G16:G21" ca="1" si="3">IF(AND(F16&gt;0,E16&gt;0),F16-E16+1,0)</f>
        <v>0</v>
      </c>
      <c r="H16" s="26">
        <f t="shared" ca="1" si="1"/>
        <v>0</v>
      </c>
      <c r="I16" s="7"/>
      <c r="J16" s="7"/>
      <c r="K16" s="7"/>
    </row>
    <row r="17" spans="1:11" s="1" customFormat="1" ht="15" customHeight="1" x14ac:dyDescent="0.2">
      <c r="A17" s="22">
        <v>37803</v>
      </c>
      <c r="B17" s="22">
        <f t="shared" ref="B17:B27" si="4">A18-1</f>
        <v>37986</v>
      </c>
      <c r="C17" s="23">
        <f t="shared" ref="C17:C27" si="5">B17-A17+1</f>
        <v>184</v>
      </c>
      <c r="D17" s="24">
        <v>9.0999999999999998E-2</v>
      </c>
      <c r="E17" s="22">
        <f t="shared" si="0"/>
        <v>0</v>
      </c>
      <c r="F17" s="22">
        <f t="shared" ca="1" si="2"/>
        <v>37986</v>
      </c>
      <c r="G17" s="25">
        <f t="shared" ca="1" si="3"/>
        <v>0</v>
      </c>
      <c r="H17" s="26">
        <f t="shared" ca="1" si="1"/>
        <v>0</v>
      </c>
      <c r="I17" s="7"/>
      <c r="J17" s="7"/>
      <c r="K17" s="7"/>
    </row>
    <row r="18" spans="1:11" s="1" customFormat="1" ht="15" customHeight="1" x14ac:dyDescent="0.2">
      <c r="A18" s="22">
        <v>37987</v>
      </c>
      <c r="B18" s="22">
        <f t="shared" si="4"/>
        <v>38168</v>
      </c>
      <c r="C18" s="23">
        <f t="shared" si="5"/>
        <v>182</v>
      </c>
      <c r="D18" s="24">
        <v>9.0200000000000002E-2</v>
      </c>
      <c r="E18" s="22">
        <f t="shared" si="0"/>
        <v>0</v>
      </c>
      <c r="F18" s="22">
        <f t="shared" ca="1" si="2"/>
        <v>38168</v>
      </c>
      <c r="G18" s="25">
        <f t="shared" ca="1" si="3"/>
        <v>0</v>
      </c>
      <c r="H18" s="26">
        <f ca="1">$C$11*D18*(G18/366)</f>
        <v>0</v>
      </c>
      <c r="I18" s="7"/>
      <c r="J18" s="7"/>
      <c r="K18" s="7"/>
    </row>
    <row r="19" spans="1:11" s="1" customFormat="1" ht="15" customHeight="1" x14ac:dyDescent="0.2">
      <c r="A19" s="22">
        <v>38169</v>
      </c>
      <c r="B19" s="22">
        <f t="shared" si="4"/>
        <v>38352</v>
      </c>
      <c r="C19" s="23">
        <f t="shared" si="5"/>
        <v>184</v>
      </c>
      <c r="D19" s="24">
        <v>9.01E-2</v>
      </c>
      <c r="E19" s="22">
        <f t="shared" si="0"/>
        <v>0</v>
      </c>
      <c r="F19" s="22">
        <f t="shared" ca="1" si="2"/>
        <v>38352</v>
      </c>
      <c r="G19" s="25">
        <f t="shared" ca="1" si="3"/>
        <v>0</v>
      </c>
      <c r="H19" s="26">
        <f ca="1">$C$11*D19*(G19/366)</f>
        <v>0</v>
      </c>
      <c r="I19" s="7"/>
      <c r="J19" s="7"/>
      <c r="K19" s="7"/>
    </row>
    <row r="20" spans="1:11" s="1" customFormat="1" ht="15" customHeight="1" x14ac:dyDescent="0.2">
      <c r="A20" s="22">
        <v>38353</v>
      </c>
      <c r="B20" s="22">
        <f t="shared" si="4"/>
        <v>38533</v>
      </c>
      <c r="C20" s="23">
        <f t="shared" si="5"/>
        <v>181</v>
      </c>
      <c r="D20" s="24">
        <v>9.0899999999999995E-2</v>
      </c>
      <c r="E20" s="22">
        <f t="shared" si="0"/>
        <v>0</v>
      </c>
      <c r="F20" s="22">
        <f t="shared" ca="1" si="2"/>
        <v>38533</v>
      </c>
      <c r="G20" s="25">
        <f t="shared" ca="1" si="3"/>
        <v>0</v>
      </c>
      <c r="H20" s="26">
        <f t="shared" ca="1" si="1"/>
        <v>0</v>
      </c>
      <c r="I20" s="7"/>
      <c r="J20" s="7"/>
      <c r="K20" s="7"/>
    </row>
    <row r="21" spans="1:11" s="1" customFormat="1" ht="15" customHeight="1" x14ac:dyDescent="0.2">
      <c r="A21" s="22">
        <v>38534</v>
      </c>
      <c r="B21" s="22">
        <f t="shared" si="4"/>
        <v>38717</v>
      </c>
      <c r="C21" s="23">
        <f t="shared" si="5"/>
        <v>184</v>
      </c>
      <c r="D21" s="24">
        <v>9.0499999999999997E-2</v>
      </c>
      <c r="E21" s="22">
        <f t="shared" si="0"/>
        <v>0</v>
      </c>
      <c r="F21" s="22">
        <f t="shared" ca="1" si="2"/>
        <v>38717</v>
      </c>
      <c r="G21" s="25">
        <f t="shared" ca="1" si="3"/>
        <v>0</v>
      </c>
      <c r="H21" s="26">
        <f t="shared" ca="1" si="1"/>
        <v>0</v>
      </c>
      <c r="I21" s="7"/>
      <c r="J21" s="7"/>
      <c r="K21" s="7"/>
    </row>
    <row r="22" spans="1:11" s="1" customFormat="1" ht="15" customHeight="1" x14ac:dyDescent="0.2">
      <c r="A22" s="22">
        <v>38718</v>
      </c>
      <c r="B22" s="22">
        <f t="shared" si="4"/>
        <v>38898</v>
      </c>
      <c r="C22" s="23">
        <f t="shared" si="5"/>
        <v>181</v>
      </c>
      <c r="D22" s="24">
        <v>9.2499999999999999E-2</v>
      </c>
      <c r="E22" s="22">
        <f t="shared" si="0"/>
        <v>0</v>
      </c>
      <c r="F22" s="22">
        <f t="shared" ca="1" si="2"/>
        <v>38898</v>
      </c>
      <c r="G22" s="25">
        <f ca="1">IF(AND(F22&gt;0,E22&gt;0),F22-E22+1,0)</f>
        <v>0</v>
      </c>
      <c r="H22" s="26">
        <f t="shared" ca="1" si="1"/>
        <v>0</v>
      </c>
      <c r="I22" s="7"/>
      <c r="J22" s="7"/>
      <c r="K22" s="7"/>
    </row>
    <row r="23" spans="1:11" s="1" customFormat="1" ht="15" customHeight="1" x14ac:dyDescent="0.2">
      <c r="A23" s="22">
        <v>38899</v>
      </c>
      <c r="B23" s="22">
        <f t="shared" si="4"/>
        <v>39082</v>
      </c>
      <c r="C23" s="23">
        <f t="shared" si="5"/>
        <v>184</v>
      </c>
      <c r="D23" s="24">
        <v>9.8299999999999998E-2</v>
      </c>
      <c r="E23" s="22">
        <f t="shared" si="0"/>
        <v>0</v>
      </c>
      <c r="F23" s="22">
        <f t="shared" ca="1" si="2"/>
        <v>39082</v>
      </c>
      <c r="G23" s="25">
        <f ca="1">IF(AND(F23&gt;0,E23&gt;0),F23-E23+1,0)</f>
        <v>0</v>
      </c>
      <c r="H23" s="26">
        <f t="shared" ca="1" si="1"/>
        <v>0</v>
      </c>
      <c r="I23" s="7"/>
      <c r="J23" s="7"/>
      <c r="K23" s="7"/>
    </row>
    <row r="24" spans="1:11" s="1" customFormat="1" ht="15" customHeight="1" x14ac:dyDescent="0.2">
      <c r="A24" s="22">
        <v>39083</v>
      </c>
      <c r="B24" s="22">
        <f t="shared" si="4"/>
        <v>39263</v>
      </c>
      <c r="C24" s="23">
        <f t="shared" si="5"/>
        <v>181</v>
      </c>
      <c r="D24" s="24">
        <v>0.10580000000000001</v>
      </c>
      <c r="E24" s="22">
        <f>IF($B$9&lt;=B24,IF($B$9&lt;A24,A24,$B$9),0)</f>
        <v>0</v>
      </c>
      <c r="F24" s="22">
        <f ca="1">IF($B$10&gt;=A24,IF($B$10&gt;B24,B24,$B$10),0)</f>
        <v>39263</v>
      </c>
      <c r="G24" s="25">
        <f ca="1">IF(AND(F24&gt;0,E24&gt;0),F24-E24+1,0)</f>
        <v>0</v>
      </c>
      <c r="H24" s="26">
        <f t="shared" ca="1" si="1"/>
        <v>0</v>
      </c>
      <c r="I24" s="7"/>
      <c r="J24" s="7"/>
      <c r="K24" s="7"/>
    </row>
    <row r="25" spans="1:11" s="1" customFormat="1" ht="15" customHeight="1" x14ac:dyDescent="0.2">
      <c r="A25" s="22">
        <v>39264</v>
      </c>
      <c r="B25" s="22">
        <f t="shared" si="4"/>
        <v>39447</v>
      </c>
      <c r="C25" s="23">
        <f t="shared" si="5"/>
        <v>184</v>
      </c>
      <c r="D25" s="24">
        <v>0.11070000000000001</v>
      </c>
      <c r="E25" s="22">
        <f>IF($B$9&lt;=B25,IF($B$9&lt;A25,A25,$B$9),0)</f>
        <v>0</v>
      </c>
      <c r="F25" s="22">
        <f ca="1">IF($B$10&gt;=A25,IF($B$10&gt;B25,B25,$B$10),0)</f>
        <v>39447</v>
      </c>
      <c r="G25" s="25">
        <f ca="1">IF(AND(F25&gt;0,E25&gt;0),F25-E25+1,0)</f>
        <v>0</v>
      </c>
      <c r="H25" s="26">
        <f t="shared" ca="1" si="1"/>
        <v>0</v>
      </c>
      <c r="I25" s="7"/>
      <c r="J25" s="7"/>
      <c r="K25" s="7"/>
    </row>
    <row r="26" spans="1:11" s="1" customFormat="1" ht="15" customHeight="1" x14ac:dyDescent="0.2">
      <c r="A26" s="22">
        <v>39448</v>
      </c>
      <c r="B26" s="22">
        <f t="shared" si="4"/>
        <v>39629</v>
      </c>
      <c r="C26" s="23">
        <f t="shared" si="5"/>
        <v>182</v>
      </c>
      <c r="D26" s="24">
        <v>0.112</v>
      </c>
      <c r="E26" s="22">
        <f>IF($B$9&lt;=B26,IF($B$9&lt;A26,A26,$B$9),0)</f>
        <v>0</v>
      </c>
      <c r="F26" s="22">
        <f ca="1">IF($B$10&gt;=A26,IF($B$10&gt;B26,B26,$B$10),0)</f>
        <v>39629</v>
      </c>
      <c r="G26" s="25">
        <f ca="1">IF(AND(F26&gt;0,E26&gt;0),F26-E26+1,0)</f>
        <v>0</v>
      </c>
      <c r="H26" s="26">
        <f ca="1">$C$11*D26*(G26/366)</f>
        <v>0</v>
      </c>
      <c r="I26" s="7"/>
      <c r="J26" s="7"/>
      <c r="K26" s="7"/>
    </row>
    <row r="27" spans="1:11" ht="15" customHeight="1" x14ac:dyDescent="0.2">
      <c r="A27" s="22">
        <v>39630</v>
      </c>
      <c r="B27" s="22">
        <f t="shared" si="4"/>
        <v>39813</v>
      </c>
      <c r="C27" s="23">
        <f t="shared" si="5"/>
        <v>184</v>
      </c>
      <c r="D27" s="24">
        <v>0.111</v>
      </c>
      <c r="E27" s="22">
        <f t="shared" ref="E27:E35" si="6">IF($B$9&lt;=B27,IF($B$9&lt;A27,A27,$B$9),0)</f>
        <v>0</v>
      </c>
      <c r="F27" s="22">
        <f t="shared" ref="F27:F35" ca="1" si="7">IF($B$10&gt;=A27,IF($B$10&gt;B27,B27,$B$10),0)</f>
        <v>39813</v>
      </c>
      <c r="G27" s="25">
        <f t="shared" ref="G27:G35" ca="1" si="8">IF(AND(F27&gt;0,E27&gt;0),F27-E27+1,0)</f>
        <v>0</v>
      </c>
      <c r="H27" s="26">
        <f ca="1">$C$11*D27*(G27/366)</f>
        <v>0</v>
      </c>
      <c r="I27" s="12"/>
      <c r="J27" s="12"/>
      <c r="K27" s="12"/>
    </row>
    <row r="28" spans="1:11" ht="15" customHeight="1" x14ac:dyDescent="0.2">
      <c r="A28" s="22">
        <v>39814</v>
      </c>
      <c r="B28" s="22">
        <f t="shared" ref="B28:B34" si="9">A29-1</f>
        <v>39994</v>
      </c>
      <c r="C28" s="23">
        <f t="shared" ref="C28:C35" si="10">B28-A28+1</f>
        <v>181</v>
      </c>
      <c r="D28" s="24">
        <v>9.5000000000000001E-2</v>
      </c>
      <c r="E28" s="22">
        <f t="shared" si="6"/>
        <v>0</v>
      </c>
      <c r="F28" s="22">
        <f t="shared" ca="1" si="7"/>
        <v>39994</v>
      </c>
      <c r="G28" s="25">
        <f t="shared" ca="1" si="8"/>
        <v>0</v>
      </c>
      <c r="H28" s="26">
        <f t="shared" ca="1" si="1"/>
        <v>0</v>
      </c>
      <c r="I28" s="12"/>
      <c r="J28" s="12"/>
      <c r="K28" s="12"/>
    </row>
    <row r="29" spans="1:11" ht="15" customHeight="1" x14ac:dyDescent="0.2">
      <c r="A29" s="22">
        <v>39995</v>
      </c>
      <c r="B29" s="22">
        <f t="shared" si="9"/>
        <v>40178</v>
      </c>
      <c r="C29" s="23">
        <f t="shared" si="10"/>
        <v>184</v>
      </c>
      <c r="D29" s="24">
        <v>0.08</v>
      </c>
      <c r="E29" s="22">
        <f t="shared" si="6"/>
        <v>0</v>
      </c>
      <c r="F29" s="22">
        <f t="shared" ca="1" si="7"/>
        <v>40178</v>
      </c>
      <c r="G29" s="25">
        <f t="shared" ca="1" si="8"/>
        <v>0</v>
      </c>
      <c r="H29" s="26">
        <f t="shared" ca="1" si="1"/>
        <v>0</v>
      </c>
      <c r="I29" s="12"/>
      <c r="J29" s="12"/>
      <c r="K29" s="12"/>
    </row>
    <row r="30" spans="1:11" ht="15" customHeight="1" x14ac:dyDescent="0.2">
      <c r="A30" s="22">
        <v>40179</v>
      </c>
      <c r="B30" s="22">
        <f t="shared" si="9"/>
        <v>40359</v>
      </c>
      <c r="C30" s="23">
        <f t="shared" si="10"/>
        <v>181</v>
      </c>
      <c r="D30" s="24">
        <v>0.08</v>
      </c>
      <c r="E30" s="22">
        <f t="shared" si="6"/>
        <v>40179</v>
      </c>
      <c r="F30" s="22">
        <f t="shared" ca="1" si="7"/>
        <v>40359</v>
      </c>
      <c r="G30" s="25">
        <f t="shared" ca="1" si="8"/>
        <v>181</v>
      </c>
      <c r="H30" s="26">
        <f t="shared" ca="1" si="1"/>
        <v>39.671232876712331</v>
      </c>
      <c r="I30" s="12"/>
      <c r="J30" s="12"/>
      <c r="K30" s="12"/>
    </row>
    <row r="31" spans="1:11" ht="15" customHeight="1" x14ac:dyDescent="0.2">
      <c r="A31" s="22">
        <v>40360</v>
      </c>
      <c r="B31" s="22">
        <f t="shared" si="9"/>
        <v>40543</v>
      </c>
      <c r="C31" s="23">
        <f t="shared" si="10"/>
        <v>184</v>
      </c>
      <c r="D31" s="24">
        <v>0.08</v>
      </c>
      <c r="E31" s="22">
        <f t="shared" si="6"/>
        <v>40360</v>
      </c>
      <c r="F31" s="22">
        <f t="shared" ca="1" si="7"/>
        <v>40543</v>
      </c>
      <c r="G31" s="25">
        <f t="shared" ca="1" si="8"/>
        <v>184</v>
      </c>
      <c r="H31" s="26">
        <f t="shared" ca="1" si="1"/>
        <v>40.328767123287676</v>
      </c>
      <c r="I31" s="12"/>
      <c r="J31" s="12"/>
      <c r="K31" s="12"/>
    </row>
    <row r="32" spans="1:11" ht="15" customHeight="1" x14ac:dyDescent="0.2">
      <c r="A32" s="22">
        <v>40544</v>
      </c>
      <c r="B32" s="22">
        <f t="shared" si="9"/>
        <v>40724</v>
      </c>
      <c r="C32" s="23">
        <f t="shared" si="10"/>
        <v>181</v>
      </c>
      <c r="D32" s="24">
        <v>0.08</v>
      </c>
      <c r="E32" s="22">
        <f t="shared" si="6"/>
        <v>40544</v>
      </c>
      <c r="F32" s="22">
        <f t="shared" ca="1" si="7"/>
        <v>40724</v>
      </c>
      <c r="G32" s="25">
        <f t="shared" ca="1" si="8"/>
        <v>181</v>
      </c>
      <c r="H32" s="26">
        <f t="shared" ca="1" si="1"/>
        <v>39.671232876712331</v>
      </c>
      <c r="I32" s="12"/>
      <c r="J32" s="12"/>
      <c r="K32" s="12"/>
    </row>
    <row r="33" spans="1:11" ht="15" customHeight="1" x14ac:dyDescent="0.2">
      <c r="A33" s="22">
        <v>40725</v>
      </c>
      <c r="B33" s="22">
        <f t="shared" si="9"/>
        <v>40908</v>
      </c>
      <c r="C33" s="23">
        <f t="shared" si="10"/>
        <v>184</v>
      </c>
      <c r="D33" s="24">
        <v>8.2500000000000004E-2</v>
      </c>
      <c r="E33" s="22">
        <f t="shared" si="6"/>
        <v>40725</v>
      </c>
      <c r="F33" s="22">
        <f t="shared" ca="1" si="7"/>
        <v>40908</v>
      </c>
      <c r="G33" s="25">
        <f t="shared" ca="1" si="8"/>
        <v>184</v>
      </c>
      <c r="H33" s="26">
        <f t="shared" ca="1" si="1"/>
        <v>41.589041095890416</v>
      </c>
      <c r="I33" s="12"/>
      <c r="J33" s="12"/>
      <c r="K33" s="12"/>
    </row>
    <row r="34" spans="1:11" ht="15" customHeight="1" x14ac:dyDescent="0.2">
      <c r="A34" s="22">
        <v>40909</v>
      </c>
      <c r="B34" s="22">
        <f t="shared" si="9"/>
        <v>41090</v>
      </c>
      <c r="C34" s="23">
        <f t="shared" si="10"/>
        <v>182</v>
      </c>
      <c r="D34" s="24">
        <v>0.08</v>
      </c>
      <c r="E34" s="22">
        <f t="shared" si="6"/>
        <v>40909</v>
      </c>
      <c r="F34" s="22">
        <f t="shared" ca="1" si="7"/>
        <v>41090</v>
      </c>
      <c r="G34" s="25">
        <f t="shared" ca="1" si="8"/>
        <v>182</v>
      </c>
      <c r="H34" s="26">
        <f ca="1">$C$11*D34*(G34/366)</f>
        <v>39.78142076502732</v>
      </c>
      <c r="I34" s="12"/>
      <c r="J34" s="12"/>
      <c r="K34" s="12"/>
    </row>
    <row r="35" spans="1:11" ht="15" customHeight="1" x14ac:dyDescent="0.2">
      <c r="A35" s="22">
        <v>41091</v>
      </c>
      <c r="B35" s="22">
        <v>41274</v>
      </c>
      <c r="C35" s="23">
        <f t="shared" si="10"/>
        <v>184</v>
      </c>
      <c r="D35" s="24">
        <v>0.08</v>
      </c>
      <c r="E35" s="22">
        <f t="shared" si="6"/>
        <v>41091</v>
      </c>
      <c r="F35" s="22">
        <f t="shared" ca="1" si="7"/>
        <v>41274</v>
      </c>
      <c r="G35" s="25">
        <f t="shared" ca="1" si="8"/>
        <v>184</v>
      </c>
      <c r="H35" s="26">
        <f ca="1">$C$11*D35*(G35/366)</f>
        <v>40.21857923497268</v>
      </c>
      <c r="I35" s="12"/>
      <c r="J35" s="12"/>
      <c r="K35" s="12"/>
    </row>
    <row r="36" spans="1:11" ht="15" customHeight="1" x14ac:dyDescent="0.2">
      <c r="A36" s="22">
        <v>41275</v>
      </c>
      <c r="B36" s="22">
        <f>A37-1</f>
        <v>41455</v>
      </c>
      <c r="C36" s="23">
        <f>B36-A36+1</f>
        <v>181</v>
      </c>
      <c r="D36" s="24">
        <v>8.7499999999999994E-2</v>
      </c>
      <c r="E36" s="22">
        <f>IF($B$9&lt;=B36,IF($B$9&lt;A36,A36,$B$9),0)</f>
        <v>41275</v>
      </c>
      <c r="F36" s="22">
        <f ca="1">IF($B$10&gt;=A36,IF($B$10&gt;B36,B36,$B$10),0)</f>
        <v>41455</v>
      </c>
      <c r="G36" s="25">
        <f ca="1">IF(AND(F36&gt;0,E36&gt;0),F36-E36+1,0)</f>
        <v>181</v>
      </c>
      <c r="H36" s="26">
        <f ca="1">$C$11*D36*(G36/365)</f>
        <v>43.390410958904113</v>
      </c>
      <c r="I36" s="12"/>
      <c r="J36" s="12"/>
      <c r="K36" s="12"/>
    </row>
    <row r="37" spans="1:11" ht="15" customHeight="1" x14ac:dyDescent="0.2">
      <c r="A37" s="22">
        <v>41456</v>
      </c>
      <c r="B37" s="22">
        <v>41639</v>
      </c>
      <c r="C37" s="23">
        <f>B37-A37+1</f>
        <v>184</v>
      </c>
      <c r="D37" s="24">
        <v>8.5000000000000006E-2</v>
      </c>
      <c r="E37" s="22">
        <f>IF($B$9&lt;=B37,IF($B$9&lt;A37,A37,$B$9),0)</f>
        <v>41456</v>
      </c>
      <c r="F37" s="22">
        <f ca="1">IF($B$10&gt;=A37,IF($B$10&gt;B37,B37,$B$10),0)</f>
        <v>41639</v>
      </c>
      <c r="G37" s="25">
        <f ca="1">IF(AND(F37&gt;0,E37&gt;0),F37-E37+1,0)</f>
        <v>184</v>
      </c>
      <c r="H37" s="26">
        <f ca="1">$C$11*D37*(G37/365)</f>
        <v>42.849315068493155</v>
      </c>
      <c r="I37" s="12"/>
      <c r="J37" s="12"/>
      <c r="K37" s="12"/>
    </row>
    <row r="38" spans="1:11" ht="15" customHeight="1" x14ac:dyDescent="0.2">
      <c r="A38" s="22">
        <v>41640</v>
      </c>
      <c r="B38" s="22">
        <v>41820</v>
      </c>
      <c r="C38" s="23">
        <f>B38-A38+1</f>
        <v>181</v>
      </c>
      <c r="D38" s="24">
        <v>8.2500000000000004E-2</v>
      </c>
      <c r="E38" s="22">
        <f>IF($B$9&lt;=B38,IF($B$9&lt;A38,A38,$B$9),0)</f>
        <v>41640</v>
      </c>
      <c r="F38" s="22">
        <f ca="1">IF($B$10&gt;=A38,IF($B$10&gt;B38,B38,$B$10),0)</f>
        <v>41820</v>
      </c>
      <c r="G38" s="25">
        <f ca="1">IF(AND(F38&gt;0,E38&gt;0),F38-E38+1,0)</f>
        <v>181</v>
      </c>
      <c r="H38" s="26">
        <f ca="1">$C$11*D38*(G38/365)</f>
        <v>40.910958904109592</v>
      </c>
      <c r="I38" s="12"/>
      <c r="J38" s="12"/>
      <c r="K38" s="12"/>
    </row>
    <row r="39" spans="1:11" ht="15" customHeight="1" x14ac:dyDescent="0.2">
      <c r="A39" s="22">
        <v>41821</v>
      </c>
      <c r="B39" s="22">
        <v>42004</v>
      </c>
      <c r="C39" s="23">
        <f>B39-A39+1</f>
        <v>184</v>
      </c>
      <c r="D39" s="24">
        <v>8.1500000000000003E-2</v>
      </c>
      <c r="E39" s="22">
        <f>IF($B$9&lt;=B39,IF($B$9&lt;A39,A39,$B$9),0)</f>
        <v>41821</v>
      </c>
      <c r="F39" s="22">
        <f ca="1">IF($B$10&gt;=A39,IF($B$10&gt;B39,B39,$B$10),0)</f>
        <v>42004</v>
      </c>
      <c r="G39" s="25">
        <f ca="1">IF(AND(F39&gt;0,E39&gt;0),F39-E39+1,0)</f>
        <v>184</v>
      </c>
      <c r="H39" s="26">
        <f ca="1">$C$11*D39*(G39/365)</f>
        <v>41.084931506849315</v>
      </c>
      <c r="I39" s="12"/>
      <c r="J39" s="12"/>
      <c r="K39" s="12"/>
    </row>
    <row r="40" spans="1:11" ht="15" customHeight="1" x14ac:dyDescent="0.2">
      <c r="A40" s="22">
        <v>42005</v>
      </c>
      <c r="B40" s="22">
        <v>42185</v>
      </c>
      <c r="C40" s="23">
        <f>B40-A40+1</f>
        <v>181</v>
      </c>
      <c r="D40" s="24">
        <v>8.0500000000000002E-2</v>
      </c>
      <c r="E40" s="22">
        <f>IF($B$9&lt;=B40,IF($B$9&lt;A40,A40,$B$9),0)</f>
        <v>42005</v>
      </c>
      <c r="F40" s="22">
        <f ca="1">IF($B$10&gt;=A40,IF($B$10&gt;B40,B40,$B$10),0)</f>
        <v>42185</v>
      </c>
      <c r="G40" s="25">
        <f ca="1">IF(AND(F40&gt;0,E40&gt;0),F40-E40+1,0)</f>
        <v>181</v>
      </c>
      <c r="H40" s="26">
        <f ca="1">$C$11*D40*(G40/365)</f>
        <v>39.919178082191785</v>
      </c>
      <c r="I40" s="12"/>
      <c r="J40" s="12"/>
      <c r="K40" s="12"/>
    </row>
    <row r="41" spans="1:11" ht="15" customHeight="1" x14ac:dyDescent="0.2">
      <c r="A41" s="22">
        <v>42186</v>
      </c>
      <c r="B41" s="22">
        <v>42369</v>
      </c>
      <c r="C41" s="23">
        <f t="shared" ref="C41:C46" si="11">B41-A41+1</f>
        <v>184</v>
      </c>
      <c r="D41" s="24">
        <v>8.0500000000000002E-2</v>
      </c>
      <c r="E41" s="22">
        <f t="shared" ref="E41:E46" si="12">IF($B$9&lt;=B41,IF($B$9&lt;A41,A41,$B$9),0)</f>
        <v>42186</v>
      </c>
      <c r="F41" s="22">
        <f t="shared" ref="F41:F46" ca="1" si="13">IF($B$10&gt;=A41,IF($B$10&gt;B41,B41,$B$10),0)</f>
        <v>42369</v>
      </c>
      <c r="G41" s="25">
        <f t="shared" ref="G41:G46" ca="1" si="14">IF(AND(F41&gt;0,E41&gt;0),F41-E41+1,0)</f>
        <v>184</v>
      </c>
      <c r="H41" s="26">
        <f t="shared" ref="H41:H45" ca="1" si="15">$C$11*D41*(G41/365)</f>
        <v>40.580821917808223</v>
      </c>
      <c r="I41" s="12"/>
      <c r="J41" s="12"/>
      <c r="K41" s="12"/>
    </row>
    <row r="42" spans="1:11" ht="15" customHeight="1" x14ac:dyDescent="0.2">
      <c r="A42" s="22">
        <v>42370</v>
      </c>
      <c r="B42" s="22">
        <v>42551</v>
      </c>
      <c r="C42" s="23">
        <f t="shared" si="11"/>
        <v>182</v>
      </c>
      <c r="D42" s="24">
        <v>8.0500000000000002E-2</v>
      </c>
      <c r="E42" s="22">
        <f t="shared" si="12"/>
        <v>42370</v>
      </c>
      <c r="F42" s="22">
        <f t="shared" ca="1" si="13"/>
        <v>42551</v>
      </c>
      <c r="G42" s="25">
        <f t="shared" ca="1" si="14"/>
        <v>182</v>
      </c>
      <c r="H42" s="26">
        <f t="shared" ca="1" si="15"/>
        <v>40.139726027397259</v>
      </c>
      <c r="I42" s="12"/>
      <c r="J42" s="12"/>
      <c r="K42" s="12"/>
    </row>
    <row r="43" spans="1:11" ht="15" customHeight="1" x14ac:dyDescent="0.2">
      <c r="A43" s="22">
        <v>42552</v>
      </c>
      <c r="B43" s="22">
        <v>42735</v>
      </c>
      <c r="C43" s="23">
        <f t="shared" ref="C43:C44" si="16">B43-A43+1</f>
        <v>184</v>
      </c>
      <c r="D43" s="24">
        <v>0.08</v>
      </c>
      <c r="E43" s="22">
        <f t="shared" ref="E43:E44" si="17">IF($B$9&lt;=B43,IF($B$9&lt;A43,A43,$B$9),0)</f>
        <v>42552</v>
      </c>
      <c r="F43" s="22">
        <f t="shared" ref="F43:F44" ca="1" si="18">IF($B$10&gt;=A43,IF($B$10&gt;B43,B43,$B$10),0)</f>
        <v>42735</v>
      </c>
      <c r="G43" s="25">
        <f t="shared" ref="G43:G44" ca="1" si="19">IF(AND(F43&gt;0,E43&gt;0),F43-E43+1,0)</f>
        <v>184</v>
      </c>
      <c r="H43" s="26">
        <f t="shared" ref="H43:H44" ca="1" si="20">$C$11*D43*(G43/365)</f>
        <v>40.328767123287676</v>
      </c>
      <c r="I43" s="12"/>
      <c r="J43" s="12"/>
      <c r="K43" s="12"/>
    </row>
    <row r="44" spans="1:11" ht="15" customHeight="1" x14ac:dyDescent="0.2">
      <c r="A44" s="22">
        <v>42736</v>
      </c>
      <c r="B44" s="22">
        <v>42916</v>
      </c>
      <c r="C44" s="23">
        <f t="shared" si="16"/>
        <v>181</v>
      </c>
      <c r="D44" s="24">
        <v>0.08</v>
      </c>
      <c r="E44" s="22">
        <f t="shared" si="17"/>
        <v>42736</v>
      </c>
      <c r="F44" s="22">
        <f t="shared" ca="1" si="18"/>
        <v>42916</v>
      </c>
      <c r="G44" s="25">
        <f t="shared" ca="1" si="19"/>
        <v>181</v>
      </c>
      <c r="H44" s="26">
        <f t="shared" ca="1" si="20"/>
        <v>39.671232876712331</v>
      </c>
      <c r="I44" s="12"/>
      <c r="J44" s="12"/>
      <c r="K44" s="12"/>
    </row>
    <row r="45" spans="1:11" ht="15" customHeight="1" x14ac:dyDescent="0.2">
      <c r="A45" s="22">
        <v>42917</v>
      </c>
      <c r="B45" s="22">
        <v>43100</v>
      </c>
      <c r="C45" s="23">
        <f t="shared" si="11"/>
        <v>184</v>
      </c>
      <c r="D45" s="24">
        <v>0.08</v>
      </c>
      <c r="E45" s="22">
        <f t="shared" si="12"/>
        <v>42917</v>
      </c>
      <c r="F45" s="22">
        <f t="shared" ca="1" si="13"/>
        <v>43100</v>
      </c>
      <c r="G45" s="25">
        <f t="shared" ca="1" si="14"/>
        <v>184</v>
      </c>
      <c r="H45" s="26">
        <f t="shared" ca="1" si="15"/>
        <v>40.328767123287676</v>
      </c>
      <c r="I45" s="12"/>
      <c r="J45" s="12"/>
      <c r="K45" s="12"/>
    </row>
    <row r="46" spans="1:11" ht="15" customHeight="1" x14ac:dyDescent="0.2">
      <c r="A46" s="22">
        <v>43101</v>
      </c>
      <c r="B46" s="22">
        <v>43281</v>
      </c>
      <c r="C46" s="23">
        <f t="shared" si="11"/>
        <v>181</v>
      </c>
      <c r="D46" s="24">
        <v>0.08</v>
      </c>
      <c r="E46" s="22">
        <f t="shared" si="12"/>
        <v>43101</v>
      </c>
      <c r="F46" s="22">
        <f t="shared" ca="1" si="13"/>
        <v>43281</v>
      </c>
      <c r="G46" s="25">
        <f t="shared" ca="1" si="14"/>
        <v>181</v>
      </c>
      <c r="H46" s="26">
        <f ca="1">$C$11*D46*(G46/365)</f>
        <v>39.671232876712331</v>
      </c>
      <c r="I46" s="12"/>
      <c r="J46" s="12"/>
      <c r="K46" s="12"/>
    </row>
    <row r="47" spans="1:11" ht="15" customHeight="1" x14ac:dyDescent="0.2">
      <c r="A47" s="22">
        <v>43282</v>
      </c>
      <c r="B47" s="22">
        <v>43465</v>
      </c>
      <c r="C47" s="23">
        <f t="shared" ref="C47:C48" si="21">B47-A47+1</f>
        <v>184</v>
      </c>
      <c r="D47" s="24">
        <v>0.08</v>
      </c>
      <c r="E47" s="22">
        <f t="shared" ref="E47:E48" si="22">IF($B$9&lt;=B47,IF($B$9&lt;A47,A47,$B$9),0)</f>
        <v>43282</v>
      </c>
      <c r="F47" s="22">
        <f t="shared" ref="F47:F48" ca="1" si="23">IF($B$10&gt;=A47,IF($B$10&gt;B47,B47,$B$10),0)</f>
        <v>43465</v>
      </c>
      <c r="G47" s="25">
        <f t="shared" ref="G47:G48" ca="1" si="24">IF(AND(F47&gt;0,E47&gt;0),F47-E47+1,0)</f>
        <v>184</v>
      </c>
      <c r="H47" s="26">
        <f t="shared" ref="H47" ca="1" si="25">$C$11*D47*(G47/365)</f>
        <v>40.328767123287676</v>
      </c>
      <c r="I47" s="12"/>
      <c r="J47" s="12"/>
      <c r="K47" s="12"/>
    </row>
    <row r="48" spans="1:11" ht="15" customHeight="1" x14ac:dyDescent="0.2">
      <c r="A48" s="22">
        <v>43466</v>
      </c>
      <c r="B48" s="22">
        <v>43646</v>
      </c>
      <c r="C48" s="23">
        <f t="shared" si="21"/>
        <v>181</v>
      </c>
      <c r="D48" s="24">
        <v>0.08</v>
      </c>
      <c r="E48" s="22">
        <f t="shared" si="22"/>
        <v>43466</v>
      </c>
      <c r="F48" s="22">
        <f t="shared" ca="1" si="23"/>
        <v>43646</v>
      </c>
      <c r="G48" s="25">
        <f t="shared" ca="1" si="24"/>
        <v>181</v>
      </c>
      <c r="H48" s="26">
        <f ca="1">$C$11*D48*(G48/365)</f>
        <v>39.671232876712331</v>
      </c>
      <c r="I48" s="12"/>
      <c r="J48" s="12"/>
      <c r="K48" s="12"/>
    </row>
    <row r="49" spans="1:11" ht="15" customHeight="1" x14ac:dyDescent="0.2">
      <c r="A49" s="22">
        <v>43647</v>
      </c>
      <c r="B49" s="22">
        <v>43830</v>
      </c>
      <c r="C49" s="23">
        <f t="shared" ref="C49:C51" si="26">B49-A49+1</f>
        <v>184</v>
      </c>
      <c r="D49" s="24">
        <v>0.08</v>
      </c>
      <c r="E49" s="22">
        <f t="shared" ref="E49:E51" si="27">IF($B$9&lt;=B49,IF($B$9&lt;A49,A49,$B$9),0)</f>
        <v>43647</v>
      </c>
      <c r="F49" s="22">
        <f t="shared" ref="F49:F51" ca="1" si="28">IF($B$10&gt;=A49,IF($B$10&gt;B49,B49,$B$10),0)</f>
        <v>43830</v>
      </c>
      <c r="G49" s="25">
        <f t="shared" ref="G49:G51" ca="1" si="29">IF(AND(F49&gt;0,E49&gt;0),F49-E49+1,0)</f>
        <v>184</v>
      </c>
      <c r="H49" s="26">
        <f t="shared" ref="H49" ca="1" si="30">$C$11*D49*(G49/365)</f>
        <v>40.328767123287676</v>
      </c>
      <c r="I49" s="12"/>
      <c r="J49" s="12"/>
      <c r="K49" s="12"/>
    </row>
    <row r="50" spans="1:11" ht="15" customHeight="1" x14ac:dyDescent="0.2">
      <c r="A50" s="22">
        <v>43831</v>
      </c>
      <c r="B50" s="22">
        <v>44012</v>
      </c>
      <c r="C50" s="23">
        <f t="shared" si="26"/>
        <v>182</v>
      </c>
      <c r="D50" s="24">
        <v>0.08</v>
      </c>
      <c r="E50" s="22">
        <f t="shared" si="27"/>
        <v>43831</v>
      </c>
      <c r="F50" s="22">
        <f t="shared" ca="1" si="28"/>
        <v>44012</v>
      </c>
      <c r="G50" s="25">
        <f t="shared" ca="1" si="29"/>
        <v>182</v>
      </c>
      <c r="H50" s="26">
        <f ca="1">$C$11*D50*(G50/365)</f>
        <v>39.890410958904113</v>
      </c>
      <c r="I50" s="12"/>
      <c r="J50" s="12"/>
      <c r="K50" s="12"/>
    </row>
    <row r="51" spans="1:11" ht="15" customHeight="1" x14ac:dyDescent="0.2">
      <c r="A51" s="22">
        <v>44013</v>
      </c>
      <c r="B51" s="22">
        <v>44196</v>
      </c>
      <c r="C51" s="23">
        <f t="shared" si="26"/>
        <v>184</v>
      </c>
      <c r="D51" s="24">
        <v>0.08</v>
      </c>
      <c r="E51" s="22">
        <f t="shared" si="27"/>
        <v>44013</v>
      </c>
      <c r="F51" s="22">
        <f t="shared" ca="1" si="28"/>
        <v>44196</v>
      </c>
      <c r="G51" s="25">
        <f t="shared" ca="1" si="29"/>
        <v>184</v>
      </c>
      <c r="H51" s="26">
        <f t="shared" ref="H51" ca="1" si="31">$C$11*D51*(G51/365)</f>
        <v>40.328767123287676</v>
      </c>
      <c r="I51" s="12"/>
      <c r="J51" s="12"/>
      <c r="K51" s="12"/>
    </row>
    <row r="52" spans="1:11" ht="15" customHeight="1" x14ac:dyDescent="0.2">
      <c r="A52" s="22">
        <v>44197</v>
      </c>
      <c r="B52" s="22">
        <v>44377</v>
      </c>
      <c r="C52" s="23">
        <f t="shared" ref="C52:C53" si="32">B52-A52+1</f>
        <v>181</v>
      </c>
      <c r="D52" s="24">
        <v>0.08</v>
      </c>
      <c r="E52" s="22">
        <f t="shared" ref="E52:E53" si="33">IF($B$9&lt;=B52,IF($B$9&lt;A52,A52,$B$9),0)</f>
        <v>44197</v>
      </c>
      <c r="F52" s="22">
        <f t="shared" ref="F52:F53" ca="1" si="34">IF($B$10&gt;=A52,IF($B$10&gt;B52,B52,$B$10),0)</f>
        <v>44377</v>
      </c>
      <c r="G52" s="25">
        <f t="shared" ref="G52:G53" ca="1" si="35">IF(AND(F52&gt;0,E52&gt;0),F52-E52+1,0)</f>
        <v>181</v>
      </c>
      <c r="H52" s="26">
        <f ca="1">$C$11*D52*(G52/365)</f>
        <v>39.671232876712331</v>
      </c>
      <c r="I52" s="12"/>
      <c r="J52" s="12"/>
      <c r="K52" s="12"/>
    </row>
    <row r="53" spans="1:11" ht="15" customHeight="1" x14ac:dyDescent="0.2">
      <c r="A53" s="22">
        <v>44378</v>
      </c>
      <c r="B53" s="22">
        <v>44561</v>
      </c>
      <c r="C53" s="23">
        <f t="shared" si="32"/>
        <v>184</v>
      </c>
      <c r="D53" s="24">
        <v>0.08</v>
      </c>
      <c r="E53" s="22">
        <f t="shared" si="33"/>
        <v>44378</v>
      </c>
      <c r="F53" s="22">
        <f t="shared" ca="1" si="34"/>
        <v>44561</v>
      </c>
      <c r="G53" s="25">
        <f t="shared" ca="1" si="35"/>
        <v>184</v>
      </c>
      <c r="H53" s="26">
        <f t="shared" ref="H53" ca="1" si="36">$C$11*D53*(G53/365)</f>
        <v>40.328767123287676</v>
      </c>
      <c r="I53" s="12"/>
      <c r="J53" s="12"/>
      <c r="K53" s="12"/>
    </row>
    <row r="54" spans="1:11" ht="15" customHeight="1" thickBot="1" x14ac:dyDescent="0.25">
      <c r="A54" s="22">
        <v>44562</v>
      </c>
      <c r="B54" s="22">
        <v>44742</v>
      </c>
      <c r="C54" s="23">
        <f t="shared" ref="C54" si="37">B54-A54+1</f>
        <v>181</v>
      </c>
      <c r="D54" s="24">
        <v>0.08</v>
      </c>
      <c r="E54" s="22">
        <f t="shared" ref="E54" si="38">IF($B$9&lt;=B54,IF($B$9&lt;A54,A54,$B$9),0)</f>
        <v>44562</v>
      </c>
      <c r="F54" s="22">
        <f t="shared" ref="F54" ca="1" si="39">IF($B$10&gt;=A54,IF($B$10&gt;B54,B54,$B$10),0)</f>
        <v>44577</v>
      </c>
      <c r="G54" s="25">
        <f t="shared" ref="G54" ca="1" si="40">IF(AND(F54&gt;0,E54&gt;0),F54-E54+1,0)</f>
        <v>16</v>
      </c>
      <c r="H54" s="26">
        <f ca="1">$C$11*D54*(G54/365)</f>
        <v>3.506849315068493</v>
      </c>
      <c r="I54" s="12"/>
      <c r="J54" s="12"/>
      <c r="K54" s="12"/>
    </row>
    <row r="55" spans="1:11" ht="18" customHeight="1" thickTop="1" thickBot="1" x14ac:dyDescent="0.25">
      <c r="A55" s="27"/>
      <c r="B55" s="27"/>
      <c r="C55" s="27"/>
      <c r="D55" s="28" t="s">
        <v>6</v>
      </c>
      <c r="E55" s="27"/>
      <c r="F55" s="29" t="s">
        <v>6</v>
      </c>
      <c r="G55" s="30">
        <f ca="1">SUM(G15:G54)</f>
        <v>4399</v>
      </c>
      <c r="H55" s="31">
        <f ca="1">SUM(H15:H54)</f>
        <v>974.19041095890407</v>
      </c>
      <c r="I55" s="12"/>
      <c r="J55" s="12"/>
      <c r="K55" s="12"/>
    </row>
    <row r="56" spans="1:11" ht="20.100000000000001" customHeight="1" thickTop="1" x14ac:dyDescent="0.2">
      <c r="I56" s="12"/>
      <c r="J56" s="12"/>
      <c r="K56" s="12"/>
    </row>
    <row r="57" spans="1:11" ht="20.10000000000000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20.100000000000001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0.100000000000001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20.100000000000001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20.10000000000000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20.10000000000000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20.100000000000001" customHeight="1" x14ac:dyDescent="0.2"/>
    <row r="64" spans="1:1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</sheetData>
  <sheetProtection algorithmName="SHA-512" hashValue="FuOOv/25iL+2vrIsGbcTFxjYrmhd+WnkwsoOQBLyGVeA8vsECMCo8cUFjkF5m+MapS0dMtjNFHkzoQhiSUVljg==" saltValue="sJII9RDGk0Q0SzHtZVI14A==" spinCount="100000" sheet="1" objects="1" scenarios="1"/>
  <mergeCells count="6">
    <mergeCell ref="A11:B11"/>
    <mergeCell ref="A12:B12"/>
    <mergeCell ref="A1:K1"/>
    <mergeCell ref="A2:K2"/>
    <mergeCell ref="A3:K3"/>
    <mergeCell ref="A4:K4"/>
  </mergeCells>
  <phoneticPr fontId="4" type="noConversion"/>
  <pageMargins left="0.78740157480314965" right="0.59055118110236227" top="0.78740157480314965" bottom="0.78740157480314965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cp:lastPrinted>2017-12-30T11:44:29Z</cp:lastPrinted>
  <dcterms:created xsi:type="dcterms:W3CDTF">2012-02-19T23:53:02Z</dcterms:created>
  <dcterms:modified xsi:type="dcterms:W3CDTF">2022-01-16T18:20:34Z</dcterms:modified>
</cp:coreProperties>
</file>