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'Foglio1'!$A$1:$K$42</definedName>
  </definedNames>
  <calcPr fullCalcOnLoad="1"/>
</workbook>
</file>

<file path=xl/sharedStrings.xml><?xml version="1.0" encoding="utf-8"?>
<sst xmlns="http://schemas.openxmlformats.org/spreadsheetml/2006/main" count="20" uniqueCount="17">
  <si>
    <t>dal</t>
  </si>
  <si>
    <t>al</t>
  </si>
  <si>
    <t>inizio</t>
  </si>
  <si>
    <t>fine</t>
  </si>
  <si>
    <t>giorni</t>
  </si>
  <si>
    <t>interessi</t>
  </si>
  <si>
    <t>TOTALI</t>
  </si>
  <si>
    <t>%</t>
  </si>
  <si>
    <t>gg./anno</t>
  </si>
  <si>
    <t>capitale iniziale</t>
  </si>
  <si>
    <t>capitale + interessi</t>
  </si>
  <si>
    <t>a cura di Piergiorgio Ripa - dottore commercialista  -  www.studioripa.it</t>
  </si>
  <si>
    <t xml:space="preserve">     Inserire nelle celle di colore giallo con caratteri di colore rosso, i dati di Input richiesti;</t>
  </si>
  <si>
    <r>
      <t xml:space="preserve">     Per inserire la data odierna è possibile indicare, come proposto in apertura:  =</t>
    </r>
    <r>
      <rPr>
        <b/>
        <sz val="9"/>
        <rFont val="Arial"/>
        <family val="2"/>
      </rPr>
      <t>OGGI()</t>
    </r>
  </si>
  <si>
    <t>(piergiorgio.ripa@studioripa.it)</t>
  </si>
  <si>
    <t>CALCOLO INTERESSI LEGALI - 2021</t>
  </si>
  <si>
    <t>nuova versione aggiornata (disponibile dal 15/12/2020)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</si>
</sst>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5"/>
      <color indexed="9"/>
      <name val="Arial"/>
      <family val="2"/>
    </font>
    <font>
      <sz val="15"/>
      <color indexed="9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/>
      <protection hidden="1"/>
    </xf>
    <xf numFmtId="14" fontId="1" fillId="33" borderId="10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4" fontId="3" fillId="0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2" fillId="0" borderId="0" xfId="0" applyNumberFormat="1" applyFont="1" applyFill="1" applyAlignment="1" applyProtection="1">
      <alignment/>
      <protection hidden="1"/>
    </xf>
    <xf numFmtId="14" fontId="2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10" fontId="2" fillId="0" borderId="0" xfId="0" applyNumberFormat="1" applyFont="1" applyFill="1" applyAlignment="1" applyProtection="1">
      <alignment horizontal="right"/>
      <protection hidden="1"/>
    </xf>
    <xf numFmtId="3" fontId="2" fillId="0" borderId="0" xfId="0" applyNumberFormat="1" applyFont="1" applyFill="1" applyAlignment="1" applyProtection="1">
      <alignment horizontal="right"/>
      <protection hidden="1"/>
    </xf>
    <xf numFmtId="4" fontId="2" fillId="0" borderId="0" xfId="0" applyNumberFormat="1" applyFont="1" applyFill="1" applyAlignment="1" applyProtection="1">
      <alignment/>
      <protection hidden="1"/>
    </xf>
    <xf numFmtId="14" fontId="2" fillId="0" borderId="13" xfId="0" applyNumberFormat="1" applyFont="1" applyFill="1" applyBorder="1" applyAlignment="1" applyProtection="1">
      <alignment horizontal="center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10" fontId="2" fillId="0" borderId="13" xfId="0" applyNumberFormat="1" applyFont="1" applyFill="1" applyBorder="1" applyAlignment="1" applyProtection="1">
      <alignment horizontal="right"/>
      <protection hidden="1"/>
    </xf>
    <xf numFmtId="3" fontId="2" fillId="0" borderId="13" xfId="0" applyNumberFormat="1" applyFont="1" applyFill="1" applyBorder="1" applyAlignment="1" applyProtection="1">
      <alignment horizontal="right"/>
      <protection hidden="1"/>
    </xf>
    <xf numFmtId="4" fontId="2" fillId="0" borderId="13" xfId="0" applyNumberFormat="1" applyFont="1" applyFill="1" applyBorder="1" applyAlignment="1" applyProtection="1">
      <alignment/>
      <protection hidden="1"/>
    </xf>
    <xf numFmtId="14" fontId="2" fillId="0" borderId="14" xfId="0" applyNumberFormat="1" applyFont="1" applyFill="1" applyBorder="1" applyAlignment="1" applyProtection="1">
      <alignment horizontal="center"/>
      <protection hidden="1"/>
    </xf>
    <xf numFmtId="1" fontId="2" fillId="0" borderId="14" xfId="0" applyNumberFormat="1" applyFont="1" applyFill="1" applyBorder="1" applyAlignment="1" applyProtection="1">
      <alignment horizontal="center"/>
      <protection hidden="1"/>
    </xf>
    <xf numFmtId="10" fontId="2" fillId="0" borderId="14" xfId="0" applyNumberFormat="1" applyFont="1" applyFill="1" applyBorder="1" applyAlignment="1" applyProtection="1">
      <alignment horizontal="right"/>
      <protection hidden="1"/>
    </xf>
    <xf numFmtId="3" fontId="2" fillId="0" borderId="14" xfId="0" applyNumberFormat="1" applyFont="1" applyFill="1" applyBorder="1" applyAlignment="1" applyProtection="1">
      <alignment horizontal="right"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4" fontId="3" fillId="34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3" fontId="3" fillId="0" borderId="15" xfId="0" applyNumberFormat="1" applyFont="1" applyFill="1" applyBorder="1" applyAlignment="1" applyProtection="1">
      <alignment horizontal="right" vertical="center"/>
      <protection hidden="1"/>
    </xf>
    <xf numFmtId="4" fontId="3" fillId="0" borderId="15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6" fillId="35" borderId="16" xfId="0" applyFont="1" applyFill="1" applyBorder="1" applyAlignment="1" applyProtection="1">
      <alignment horizontal="center"/>
      <protection hidden="1"/>
    </xf>
    <xf numFmtId="0" fontId="7" fillId="35" borderId="15" xfId="0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PageLayoutView="0" workbookViewId="0" topLeftCell="A1">
      <selection activeCell="A1" sqref="A1:K1"/>
    </sheetView>
  </sheetViews>
  <sheetFormatPr defaultColWidth="8.8515625" defaultRowHeight="12.75"/>
  <cols>
    <col min="1" max="2" width="16.7109375" style="0" customWidth="1"/>
    <col min="3" max="3" width="9.00390625" style="0" hidden="1" customWidth="1"/>
    <col min="4" max="4" width="10.7109375" style="0" customWidth="1"/>
    <col min="5" max="6" width="10.140625" style="0" hidden="1" customWidth="1"/>
    <col min="7" max="7" width="13.7109375" style="0" customWidth="1"/>
    <col min="8" max="8" width="15.7109375" style="0" customWidth="1"/>
    <col min="9" max="9" width="6.7109375" style="0" customWidth="1"/>
    <col min="10" max="11" width="1.7109375" style="0" customWidth="1"/>
  </cols>
  <sheetData>
    <row r="1" spans="1:11" s="1" customFormat="1" ht="24.75" customHeight="1" thickBot="1" thickTop="1">
      <c r="A1" s="46" t="s">
        <v>15</v>
      </c>
      <c r="B1" s="47"/>
      <c r="C1" s="47"/>
      <c r="D1" s="47"/>
      <c r="E1" s="47"/>
      <c r="F1" s="47"/>
      <c r="G1" s="47"/>
      <c r="H1" s="47"/>
      <c r="I1" s="48"/>
      <c r="J1" s="48"/>
      <c r="K1" s="49"/>
    </row>
    <row r="2" spans="1:11" s="1" customFormat="1" ht="19.5" customHeight="1" thickTop="1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1" customFormat="1" ht="12.75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" customFormat="1" ht="12.75">
      <c r="A4" s="52" t="s">
        <v>16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1" customFormat="1" ht="19.5" customHeight="1">
      <c r="A5" s="2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1" customFormat="1" ht="12.75">
      <c r="A6" s="37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12.75">
      <c r="A7" s="38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1" customFormat="1" ht="12.75">
      <c r="A8" s="2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1" customFormat="1" ht="19.5" customHeight="1">
      <c r="A9" s="6"/>
      <c r="B9" s="7"/>
      <c r="C9" s="6"/>
      <c r="D9" s="6"/>
      <c r="E9" s="7"/>
      <c r="F9" s="7"/>
      <c r="G9" s="7"/>
      <c r="H9" s="7"/>
      <c r="I9" s="7"/>
      <c r="J9" s="7"/>
      <c r="K9" s="7"/>
    </row>
    <row r="10" spans="1:11" s="1" customFormat="1" ht="19.5" customHeight="1">
      <c r="A10" s="8" t="s">
        <v>0</v>
      </c>
      <c r="B10" s="3">
        <v>36526</v>
      </c>
      <c r="C10" s="9"/>
      <c r="D10" s="10"/>
      <c r="E10" s="7"/>
      <c r="F10" s="7"/>
      <c r="G10" s="7"/>
      <c r="H10" s="7"/>
      <c r="I10" s="7"/>
      <c r="J10" s="7"/>
      <c r="K10" s="7"/>
    </row>
    <row r="11" spans="1:11" s="1" customFormat="1" ht="19.5" customHeight="1">
      <c r="A11" s="8" t="s">
        <v>1</v>
      </c>
      <c r="B11" s="3">
        <f ca="1">TODAY()</f>
        <v>44180</v>
      </c>
      <c r="C11" s="9"/>
      <c r="D11" s="11"/>
      <c r="E11" s="7"/>
      <c r="F11" s="7"/>
      <c r="G11" s="7"/>
      <c r="H11" s="7"/>
      <c r="I11" s="7"/>
      <c r="J11" s="7"/>
      <c r="K11" s="7"/>
    </row>
    <row r="12" spans="1:11" s="1" customFormat="1" ht="19.5" customHeight="1">
      <c r="A12" s="44" t="s">
        <v>9</v>
      </c>
      <c r="B12" s="45"/>
      <c r="C12" s="12"/>
      <c r="D12" s="4">
        <v>1000</v>
      </c>
      <c r="E12" s="7"/>
      <c r="F12" s="7"/>
      <c r="G12" s="7"/>
      <c r="H12" s="7"/>
      <c r="I12" s="7"/>
      <c r="J12" s="7"/>
      <c r="K12" s="7"/>
    </row>
    <row r="13" spans="1:11" s="1" customFormat="1" ht="19.5" customHeight="1">
      <c r="A13" s="44" t="s">
        <v>10</v>
      </c>
      <c r="B13" s="45"/>
      <c r="C13" s="12"/>
      <c r="D13" s="13">
        <f>IF($B$10&lt;A17,"ERRORE - data minore del limite impostato",IF($B$11&gt;B39,"ERRORE - data maggiore del limite impostato",D12+H40))</f>
        <v>1384.4794520547946</v>
      </c>
      <c r="E13" s="7"/>
      <c r="F13" s="7"/>
      <c r="G13" s="7"/>
      <c r="H13" s="7"/>
      <c r="I13" s="7"/>
      <c r="J13" s="7"/>
      <c r="K13" s="7"/>
    </row>
    <row r="14" spans="1:11" ht="19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s="1" customFormat="1" ht="19.5" customHeight="1" thickBot="1">
      <c r="A15" s="6"/>
      <c r="B15" s="6"/>
      <c r="C15" s="6"/>
      <c r="D15" s="15"/>
      <c r="E15" s="7"/>
      <c r="F15" s="7"/>
      <c r="G15" s="7"/>
      <c r="H15" s="7"/>
      <c r="I15" s="7"/>
      <c r="J15" s="7"/>
      <c r="K15" s="7"/>
    </row>
    <row r="16" spans="1:11" s="1" customFormat="1" ht="22.5" customHeight="1" thickBot="1" thickTop="1">
      <c r="A16" s="30" t="s">
        <v>0</v>
      </c>
      <c r="B16" s="30" t="s">
        <v>1</v>
      </c>
      <c r="C16" s="30" t="s">
        <v>8</v>
      </c>
      <c r="D16" s="30" t="s">
        <v>7</v>
      </c>
      <c r="E16" s="30" t="s">
        <v>2</v>
      </c>
      <c r="F16" s="30" t="s">
        <v>3</v>
      </c>
      <c r="G16" s="30" t="s">
        <v>4</v>
      </c>
      <c r="H16" s="31" t="s">
        <v>5</v>
      </c>
      <c r="I16" s="7"/>
      <c r="J16" s="7"/>
      <c r="K16" s="7"/>
    </row>
    <row r="17" spans="1:11" s="1" customFormat="1" ht="19.5" customHeight="1" thickTop="1">
      <c r="A17" s="16">
        <v>15452</v>
      </c>
      <c r="B17" s="16">
        <v>33222</v>
      </c>
      <c r="C17" s="17"/>
      <c r="D17" s="18">
        <v>0.05</v>
      </c>
      <c r="E17" s="16">
        <f aca="true" t="shared" si="0" ref="E17:E30">IF($B$10&lt;=B17,IF($B$10&lt;A17,A17,$B$10),0)</f>
        <v>0</v>
      </c>
      <c r="F17" s="16">
        <f>IF($B$11&gt;=A17,IF($B$11&gt;B17,B17,$B$11),0)</f>
        <v>33222</v>
      </c>
      <c r="G17" s="19">
        <f>IF(AND(F17&gt;0,E17&gt;0),F17-E17+1,0)</f>
        <v>0</v>
      </c>
      <c r="H17" s="20">
        <f>$D$12*D17*(G17/365)</f>
        <v>0</v>
      </c>
      <c r="I17" s="7"/>
      <c r="J17" s="7"/>
      <c r="K17" s="7"/>
    </row>
    <row r="18" spans="1:11" s="1" customFormat="1" ht="19.5" customHeight="1">
      <c r="A18" s="21">
        <v>33223</v>
      </c>
      <c r="B18" s="21">
        <v>35430</v>
      </c>
      <c r="C18" s="22"/>
      <c r="D18" s="23">
        <v>0.1</v>
      </c>
      <c r="E18" s="21">
        <f t="shared" si="0"/>
        <v>0</v>
      </c>
      <c r="F18" s="21">
        <f aca="true" t="shared" si="1" ref="F18:F30">IF($B$11&gt;=A18,IF($B$11&gt;B18,B18,$B$11),0)</f>
        <v>35430</v>
      </c>
      <c r="G18" s="24">
        <f aca="true" t="shared" si="2" ref="G18:G24">IF(AND(F18&gt;0,E18&gt;0),F18-E18+1,0)</f>
        <v>0</v>
      </c>
      <c r="H18" s="25">
        <f>$D$12*D18*(G18/365)</f>
        <v>0</v>
      </c>
      <c r="I18" s="7"/>
      <c r="J18" s="7"/>
      <c r="K18" s="7"/>
    </row>
    <row r="19" spans="1:11" s="1" customFormat="1" ht="19.5" customHeight="1">
      <c r="A19" s="21">
        <v>35431</v>
      </c>
      <c r="B19" s="21">
        <v>36160</v>
      </c>
      <c r="C19" s="22"/>
      <c r="D19" s="23">
        <v>0.05</v>
      </c>
      <c r="E19" s="21">
        <f t="shared" si="0"/>
        <v>0</v>
      </c>
      <c r="F19" s="21">
        <f t="shared" si="1"/>
        <v>36160</v>
      </c>
      <c r="G19" s="24">
        <f t="shared" si="2"/>
        <v>0</v>
      </c>
      <c r="H19" s="25">
        <f aca="true" t="shared" si="3" ref="H19:H29">$D$12*D19*(G19/365)</f>
        <v>0</v>
      </c>
      <c r="I19" s="7"/>
      <c r="J19" s="7"/>
      <c r="K19" s="7"/>
    </row>
    <row r="20" spans="1:11" s="1" customFormat="1" ht="19.5" customHeight="1">
      <c r="A20" s="21">
        <v>36161</v>
      </c>
      <c r="B20" s="21">
        <v>36525</v>
      </c>
      <c r="C20" s="22"/>
      <c r="D20" s="23">
        <v>0.025</v>
      </c>
      <c r="E20" s="21">
        <f t="shared" si="0"/>
        <v>0</v>
      </c>
      <c r="F20" s="21">
        <f t="shared" si="1"/>
        <v>36525</v>
      </c>
      <c r="G20" s="24">
        <f t="shared" si="2"/>
        <v>0</v>
      </c>
      <c r="H20" s="25">
        <f t="shared" si="3"/>
        <v>0</v>
      </c>
      <c r="I20" s="7"/>
      <c r="J20" s="7"/>
      <c r="K20" s="7"/>
    </row>
    <row r="21" spans="1:11" s="1" customFormat="1" ht="19.5" customHeight="1">
      <c r="A21" s="21">
        <v>36526</v>
      </c>
      <c r="B21" s="21">
        <v>36891</v>
      </c>
      <c r="C21" s="22"/>
      <c r="D21" s="23">
        <v>0.025</v>
      </c>
      <c r="E21" s="21">
        <f>IF($B$10&lt;=B21,IF($B$10&lt;A21,A21,$B$10),0)</f>
        <v>36526</v>
      </c>
      <c r="F21" s="21">
        <f>IF($B$11&gt;=A21,IF($B$11&gt;B21,B21,$B$11),0)</f>
        <v>36891</v>
      </c>
      <c r="G21" s="24">
        <f>IF(AND(F21&gt;0,E21&gt;0),F21-E21+1,0)</f>
        <v>366</v>
      </c>
      <c r="H21" s="25">
        <f>$D$12*D21*(G21/366)</f>
        <v>25</v>
      </c>
      <c r="I21" s="7"/>
      <c r="J21" s="7"/>
      <c r="K21" s="7"/>
    </row>
    <row r="22" spans="1:11" s="1" customFormat="1" ht="19.5" customHeight="1">
      <c r="A22" s="21">
        <v>36892</v>
      </c>
      <c r="B22" s="21">
        <v>37256</v>
      </c>
      <c r="C22" s="22"/>
      <c r="D22" s="23">
        <v>0.035</v>
      </c>
      <c r="E22" s="21">
        <f t="shared" si="0"/>
        <v>36892</v>
      </c>
      <c r="F22" s="21">
        <f t="shared" si="1"/>
        <v>37256</v>
      </c>
      <c r="G22" s="24">
        <f t="shared" si="2"/>
        <v>365</v>
      </c>
      <c r="H22" s="25">
        <f t="shared" si="3"/>
        <v>35</v>
      </c>
      <c r="I22" s="7"/>
      <c r="J22" s="7"/>
      <c r="K22" s="7"/>
    </row>
    <row r="23" spans="1:11" s="1" customFormat="1" ht="19.5" customHeight="1">
      <c r="A23" s="21">
        <v>37257</v>
      </c>
      <c r="B23" s="21">
        <v>37986</v>
      </c>
      <c r="C23" s="22"/>
      <c r="D23" s="23">
        <v>0.03</v>
      </c>
      <c r="E23" s="21">
        <f t="shared" si="0"/>
        <v>37257</v>
      </c>
      <c r="F23" s="21">
        <f t="shared" si="1"/>
        <v>37986</v>
      </c>
      <c r="G23" s="24">
        <f t="shared" si="2"/>
        <v>730</v>
      </c>
      <c r="H23" s="25">
        <f t="shared" si="3"/>
        <v>60</v>
      </c>
      <c r="I23" s="7"/>
      <c r="J23" s="7"/>
      <c r="K23" s="7"/>
    </row>
    <row r="24" spans="1:11" s="1" customFormat="1" ht="19.5" customHeight="1">
      <c r="A24" s="21">
        <v>37987</v>
      </c>
      <c r="B24" s="21">
        <v>38352</v>
      </c>
      <c r="C24" s="22"/>
      <c r="D24" s="23">
        <v>0.025</v>
      </c>
      <c r="E24" s="21">
        <f t="shared" si="0"/>
        <v>37987</v>
      </c>
      <c r="F24" s="21">
        <f t="shared" si="1"/>
        <v>38352</v>
      </c>
      <c r="G24" s="24">
        <f t="shared" si="2"/>
        <v>366</v>
      </c>
      <c r="H24" s="25">
        <f>$D$12*D24*(G24/366)</f>
        <v>25</v>
      </c>
      <c r="I24" s="7"/>
      <c r="J24" s="7"/>
      <c r="K24" s="7"/>
    </row>
    <row r="25" spans="1:11" s="1" customFormat="1" ht="19.5" customHeight="1">
      <c r="A25" s="21">
        <v>38353</v>
      </c>
      <c r="B25" s="21">
        <v>39447</v>
      </c>
      <c r="C25" s="22"/>
      <c r="D25" s="23">
        <v>0.025</v>
      </c>
      <c r="E25" s="21">
        <f>IF($B$10&lt;=B25,IF($B$10&lt;A25,A25,$B$10),0)</f>
        <v>38353</v>
      </c>
      <c r="F25" s="21">
        <f>IF($B$11&gt;=A25,IF($B$11&gt;B25,B25,$B$11),0)</f>
        <v>39447</v>
      </c>
      <c r="G25" s="24">
        <f>IF(AND(F25&gt;0,E25&gt;0),F25-E25+1,0)</f>
        <v>1095</v>
      </c>
      <c r="H25" s="25">
        <f>$D$12*D25*(G25/365)</f>
        <v>75</v>
      </c>
      <c r="I25" s="7"/>
      <c r="J25" s="7"/>
      <c r="K25" s="7"/>
    </row>
    <row r="26" spans="1:11" s="1" customFormat="1" ht="19.5" customHeight="1">
      <c r="A26" s="21">
        <v>39448</v>
      </c>
      <c r="B26" s="21">
        <v>39813</v>
      </c>
      <c r="C26" s="22"/>
      <c r="D26" s="23">
        <v>0.03</v>
      </c>
      <c r="E26" s="21">
        <f t="shared" si="0"/>
        <v>39448</v>
      </c>
      <c r="F26" s="21">
        <f t="shared" si="1"/>
        <v>39813</v>
      </c>
      <c r="G26" s="24">
        <f aca="true" t="shared" si="4" ref="G26:G33">IF(AND(F26&gt;0,E26&gt;0),F26-E26+1,0)</f>
        <v>366</v>
      </c>
      <c r="H26" s="25">
        <f>$D$12*D26*(G26/366)</f>
        <v>30</v>
      </c>
      <c r="I26" s="7"/>
      <c r="J26" s="7"/>
      <c r="K26" s="7"/>
    </row>
    <row r="27" spans="1:11" s="1" customFormat="1" ht="19.5" customHeight="1">
      <c r="A27" s="21">
        <v>39814</v>
      </c>
      <c r="B27" s="21">
        <v>40178</v>
      </c>
      <c r="C27" s="22"/>
      <c r="D27" s="23">
        <v>0.03</v>
      </c>
      <c r="E27" s="21">
        <f>IF($B$10&lt;=B27,IF($B$10&lt;A27,A27,$B$10),0)</f>
        <v>39814</v>
      </c>
      <c r="F27" s="21">
        <f>IF($B$11&gt;=A27,IF($B$11&gt;B27,B27,$B$11),0)</f>
        <v>40178</v>
      </c>
      <c r="G27" s="24">
        <f>IF(AND(F27&gt;0,E27&gt;0),F27-E27+1,0)</f>
        <v>365</v>
      </c>
      <c r="H27" s="25">
        <f>$D$12*D27*(G27/365)</f>
        <v>30</v>
      </c>
      <c r="I27" s="7"/>
      <c r="J27" s="7"/>
      <c r="K27" s="7"/>
    </row>
    <row r="28" spans="1:11" s="1" customFormat="1" ht="19.5" customHeight="1">
      <c r="A28" s="21">
        <v>40179</v>
      </c>
      <c r="B28" s="21">
        <v>40543</v>
      </c>
      <c r="C28" s="22"/>
      <c r="D28" s="23">
        <v>0.01</v>
      </c>
      <c r="E28" s="21">
        <f t="shared" si="0"/>
        <v>40179</v>
      </c>
      <c r="F28" s="21">
        <f t="shared" si="1"/>
        <v>40543</v>
      </c>
      <c r="G28" s="24">
        <f t="shared" si="4"/>
        <v>365</v>
      </c>
      <c r="H28" s="25">
        <f t="shared" si="3"/>
        <v>10</v>
      </c>
      <c r="I28" s="7"/>
      <c r="J28" s="7"/>
      <c r="K28" s="7"/>
    </row>
    <row r="29" spans="1:11" s="1" customFormat="1" ht="19.5" customHeight="1">
      <c r="A29" s="21">
        <v>40544</v>
      </c>
      <c r="B29" s="21">
        <v>40908</v>
      </c>
      <c r="C29" s="22"/>
      <c r="D29" s="23">
        <v>0.015</v>
      </c>
      <c r="E29" s="21">
        <f t="shared" si="0"/>
        <v>40544</v>
      </c>
      <c r="F29" s="21">
        <f t="shared" si="1"/>
        <v>40908</v>
      </c>
      <c r="G29" s="24">
        <f t="shared" si="4"/>
        <v>365</v>
      </c>
      <c r="H29" s="25">
        <f t="shared" si="3"/>
        <v>15</v>
      </c>
      <c r="I29" s="7"/>
      <c r="J29" s="7"/>
      <c r="K29" s="7"/>
    </row>
    <row r="30" spans="1:11" s="1" customFormat="1" ht="19.5" customHeight="1">
      <c r="A30" s="26">
        <v>40909</v>
      </c>
      <c r="B30" s="26">
        <v>41274</v>
      </c>
      <c r="C30" s="27"/>
      <c r="D30" s="28">
        <v>0.025</v>
      </c>
      <c r="E30" s="26">
        <f t="shared" si="0"/>
        <v>40909</v>
      </c>
      <c r="F30" s="26">
        <f t="shared" si="1"/>
        <v>41274</v>
      </c>
      <c r="G30" s="29">
        <f t="shared" si="4"/>
        <v>366</v>
      </c>
      <c r="H30" s="25">
        <f>$D$12*D30*(G30/366)</f>
        <v>25</v>
      </c>
      <c r="I30" s="7"/>
      <c r="J30" s="7"/>
      <c r="K30" s="7"/>
    </row>
    <row r="31" spans="1:11" s="1" customFormat="1" ht="19.5" customHeight="1">
      <c r="A31" s="26">
        <v>41275</v>
      </c>
      <c r="B31" s="26">
        <v>41639</v>
      </c>
      <c r="C31" s="27"/>
      <c r="D31" s="28">
        <v>0.025</v>
      </c>
      <c r="E31" s="26">
        <f aca="true" t="shared" si="5" ref="E31:E36">IF($B$10&lt;=B31,IF($B$10&lt;A31,A31,$B$10),0)</f>
        <v>41275</v>
      </c>
      <c r="F31" s="26">
        <f aca="true" t="shared" si="6" ref="F31:F36">IF($B$11&gt;=A31,IF($B$11&gt;B31,B31,$B$11),0)</f>
        <v>41639</v>
      </c>
      <c r="G31" s="29">
        <f>IF(AND(F31&gt;0,E31&gt;0),F31-E31+1,0)</f>
        <v>365</v>
      </c>
      <c r="H31" s="25">
        <f>$D$12*D31*(G31/365)</f>
        <v>25</v>
      </c>
      <c r="I31" s="7"/>
      <c r="J31" s="7"/>
      <c r="K31" s="7"/>
    </row>
    <row r="32" spans="1:11" s="1" customFormat="1" ht="19.5" customHeight="1">
      <c r="A32" s="26">
        <v>41640</v>
      </c>
      <c r="B32" s="26">
        <v>42004</v>
      </c>
      <c r="C32" s="27"/>
      <c r="D32" s="28">
        <v>0.01</v>
      </c>
      <c r="E32" s="26">
        <f t="shared" si="5"/>
        <v>41640</v>
      </c>
      <c r="F32" s="26">
        <f t="shared" si="6"/>
        <v>42004</v>
      </c>
      <c r="G32" s="29">
        <f t="shared" si="4"/>
        <v>365</v>
      </c>
      <c r="H32" s="25">
        <f>$D$12*D32*(G32/365)</f>
        <v>10</v>
      </c>
      <c r="I32" s="7"/>
      <c r="J32" s="7"/>
      <c r="K32" s="7"/>
    </row>
    <row r="33" spans="1:11" s="1" customFormat="1" ht="19.5" customHeight="1">
      <c r="A33" s="26">
        <v>42005</v>
      </c>
      <c r="B33" s="26">
        <v>42369</v>
      </c>
      <c r="C33" s="27"/>
      <c r="D33" s="28">
        <v>0.005</v>
      </c>
      <c r="E33" s="26">
        <f t="shared" si="5"/>
        <v>42005</v>
      </c>
      <c r="F33" s="26">
        <f t="shared" si="6"/>
        <v>42369</v>
      </c>
      <c r="G33" s="29">
        <f t="shared" si="4"/>
        <v>365</v>
      </c>
      <c r="H33" s="25">
        <f>$D$12*D33*(G33/365)</f>
        <v>5</v>
      </c>
      <c r="I33" s="7"/>
      <c r="J33" s="7"/>
      <c r="K33" s="7"/>
    </row>
    <row r="34" spans="1:11" s="1" customFormat="1" ht="19.5" customHeight="1">
      <c r="A34" s="26">
        <v>42370</v>
      </c>
      <c r="B34" s="26">
        <v>42735</v>
      </c>
      <c r="C34" s="27"/>
      <c r="D34" s="28">
        <v>0.002</v>
      </c>
      <c r="E34" s="26">
        <f t="shared" si="5"/>
        <v>42370</v>
      </c>
      <c r="F34" s="26">
        <f t="shared" si="6"/>
        <v>42735</v>
      </c>
      <c r="G34" s="29">
        <f>IF(AND(F34&gt;0,E34&gt;0),F34-E34+1,0)</f>
        <v>366</v>
      </c>
      <c r="H34" s="25">
        <f>$D$12*D34*(G34/366)</f>
        <v>2</v>
      </c>
      <c r="I34" s="7"/>
      <c r="J34" s="7"/>
      <c r="K34" s="7"/>
    </row>
    <row r="35" spans="1:11" s="1" customFormat="1" ht="19.5" customHeight="1">
      <c r="A35" s="26">
        <v>42736</v>
      </c>
      <c r="B35" s="26">
        <v>43100</v>
      </c>
      <c r="C35" s="27"/>
      <c r="D35" s="28">
        <v>0.001</v>
      </c>
      <c r="E35" s="26">
        <f t="shared" si="5"/>
        <v>42736</v>
      </c>
      <c r="F35" s="26">
        <f t="shared" si="6"/>
        <v>43100</v>
      </c>
      <c r="G35" s="29">
        <f>IF(AND(F35&gt;0,E35&gt;0),F35-E35+1,0)</f>
        <v>365</v>
      </c>
      <c r="H35" s="25">
        <f>$D$12*D35*(G35/365)</f>
        <v>1</v>
      </c>
      <c r="I35" s="7"/>
      <c r="J35" s="7"/>
      <c r="K35" s="7"/>
    </row>
    <row r="36" spans="1:11" s="1" customFormat="1" ht="19.5" customHeight="1">
      <c r="A36" s="26">
        <v>43101</v>
      </c>
      <c r="B36" s="26">
        <v>43465</v>
      </c>
      <c r="C36" s="27"/>
      <c r="D36" s="28">
        <v>0.003</v>
      </c>
      <c r="E36" s="26">
        <f t="shared" si="5"/>
        <v>43101</v>
      </c>
      <c r="F36" s="26">
        <f t="shared" si="6"/>
        <v>43465</v>
      </c>
      <c r="G36" s="29">
        <f>IF(AND(F36&gt;0,E36&gt;0),F36-E36+1,0)</f>
        <v>365</v>
      </c>
      <c r="H36" s="25">
        <f>$D$12*D36*(G36/365)</f>
        <v>3</v>
      </c>
      <c r="I36" s="7"/>
      <c r="J36" s="7"/>
      <c r="K36" s="7"/>
    </row>
    <row r="37" spans="1:11" s="1" customFormat="1" ht="19.5" customHeight="1">
      <c r="A37" s="26">
        <v>43466</v>
      </c>
      <c r="B37" s="26">
        <v>43830</v>
      </c>
      <c r="C37" s="27"/>
      <c r="D37" s="28">
        <v>0.008</v>
      </c>
      <c r="E37" s="26">
        <f>IF($B$10&lt;=B37,IF($B$10&lt;A37,A37,$B$10),0)</f>
        <v>43466</v>
      </c>
      <c r="F37" s="26">
        <f>IF($B$11&gt;=A37,IF($B$11&gt;B37,B37,$B$11),0)</f>
        <v>43830</v>
      </c>
      <c r="G37" s="29">
        <f>IF(AND(F37&gt;0,E37&gt;0),F37-E37+1,0)</f>
        <v>365</v>
      </c>
      <c r="H37" s="25">
        <f>$D$12*D37*(G37/365)</f>
        <v>8</v>
      </c>
      <c r="I37" s="7"/>
      <c r="J37" s="7"/>
      <c r="K37" s="7"/>
    </row>
    <row r="38" spans="1:11" s="1" customFormat="1" ht="19.5" customHeight="1">
      <c r="A38" s="26">
        <v>43831</v>
      </c>
      <c r="B38" s="26">
        <v>44196</v>
      </c>
      <c r="C38" s="27"/>
      <c r="D38" s="28">
        <v>0.0005</v>
      </c>
      <c r="E38" s="26">
        <f>IF($B$10&lt;=B38,IF($B$10&lt;A38,A38,$B$10),0)</f>
        <v>43831</v>
      </c>
      <c r="F38" s="26">
        <f>IF($B$11&gt;=A38,IF($B$11&gt;B38,B38,$B$11),0)</f>
        <v>44180</v>
      </c>
      <c r="G38" s="29">
        <f>IF(AND(F38&gt;0,E38&gt;0),F38-E38+1,0)</f>
        <v>350</v>
      </c>
      <c r="H38" s="25">
        <f>$D$12*D38*(G38/365)</f>
        <v>0.4794520547945205</v>
      </c>
      <c r="I38" s="7"/>
      <c r="J38" s="7"/>
      <c r="K38" s="7"/>
    </row>
    <row r="39" spans="1:11" s="1" customFormat="1" ht="19.5" customHeight="1" thickBot="1">
      <c r="A39" s="26">
        <v>44197</v>
      </c>
      <c r="B39" s="26">
        <v>44561</v>
      </c>
      <c r="C39" s="27"/>
      <c r="D39" s="28">
        <v>0.0001</v>
      </c>
      <c r="E39" s="26">
        <f>IF($B$10&lt;=B39,IF($B$10&lt;A39,A39,$B$10),0)</f>
        <v>44197</v>
      </c>
      <c r="F39" s="26">
        <f>IF($B$11&gt;=A39,IF($B$11&gt;B39,B39,$B$11),0)</f>
        <v>0</v>
      </c>
      <c r="G39" s="29">
        <f>IF(AND(F39&gt;0,E39&gt;0),F39-E39+1,0)</f>
        <v>0</v>
      </c>
      <c r="H39" s="25">
        <f>$D$12*D39*(G39/365)</f>
        <v>0</v>
      </c>
      <c r="I39" s="7"/>
      <c r="J39" s="7"/>
      <c r="K39" s="7"/>
    </row>
    <row r="40" spans="1:11" s="1" customFormat="1" ht="24.75" customHeight="1" thickBot="1" thickTop="1">
      <c r="A40" s="32"/>
      <c r="B40" s="32"/>
      <c r="C40" s="32"/>
      <c r="D40" s="33" t="s">
        <v>6</v>
      </c>
      <c r="E40" s="32"/>
      <c r="F40" s="34" t="s">
        <v>6</v>
      </c>
      <c r="G40" s="35">
        <f>SUM(G17:G39)</f>
        <v>7655</v>
      </c>
      <c r="H40" s="36">
        <f>SUM(H17:H39)</f>
        <v>384.47945205479454</v>
      </c>
      <c r="I40" s="7"/>
      <c r="J40" s="7"/>
      <c r="K40" s="7"/>
    </row>
    <row r="41" ht="13.5" thickTop="1"/>
    <row r="42" spans="1:11" s="1" customFormat="1" ht="6" customHeight="1">
      <c r="A42" s="39"/>
      <c r="B42" s="39"/>
      <c r="C42" s="39"/>
      <c r="D42" s="40"/>
      <c r="E42" s="39"/>
      <c r="F42" s="41"/>
      <c r="G42" s="42"/>
      <c r="H42" s="43"/>
      <c r="I42" s="7"/>
      <c r="J42" s="7"/>
      <c r="K42" s="7"/>
    </row>
  </sheetData>
  <sheetProtection password="D570" sheet="1"/>
  <mergeCells count="6">
    <mergeCell ref="A12:B12"/>
    <mergeCell ref="A13:B13"/>
    <mergeCell ref="A1:K1"/>
    <mergeCell ref="A2:K2"/>
    <mergeCell ref="A3:K3"/>
    <mergeCell ref="A4:K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Utente</cp:lastModifiedBy>
  <cp:lastPrinted>2017-12-30T09:21:42Z</cp:lastPrinted>
  <dcterms:created xsi:type="dcterms:W3CDTF">2012-02-19T23:53:02Z</dcterms:created>
  <dcterms:modified xsi:type="dcterms:W3CDTF">2020-12-15T21:14:39Z</dcterms:modified>
  <cp:category/>
  <cp:version/>
  <cp:contentType/>
  <cp:contentStatus/>
</cp:coreProperties>
</file>