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iergiorgioripa/Desktop/FILE WEB STUDIO/"/>
    </mc:Choice>
  </mc:AlternateContent>
  <xr:revisionPtr revIDLastSave="0" documentId="13_ncr:1_{5408E968-0902-4E46-A028-FE4E4877FD5B}" xr6:coauthVersionLast="40" xr6:coauthVersionMax="40" xr10:uidLastSave="{00000000-0000-0000-0000-000000000000}"/>
  <workbookProtection workbookPassword="C4FE" lockStructure="1"/>
  <bookViews>
    <workbookView xWindow="0" yWindow="460" windowWidth="28800" windowHeight="167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0" i="1" l="1"/>
  <c r="B42" i="1" s="1"/>
  <c r="B43" i="1" s="1"/>
  <c r="B36" i="1"/>
  <c r="B21" i="1"/>
  <c r="B17" i="1"/>
  <c r="B19" i="1" s="1"/>
  <c r="B22" i="1" l="1"/>
  <c r="B24" i="1" s="1"/>
  <c r="B25" i="1"/>
  <c r="C53" i="1"/>
  <c r="B26" i="1" l="1"/>
  <c r="B28" i="1" s="1"/>
  <c r="C45" i="1" s="1"/>
  <c r="C59" i="1" l="1"/>
  <c r="C58" i="1"/>
  <c r="C48" i="1"/>
  <c r="C49" i="1" s="1"/>
  <c r="C51" i="1" s="1"/>
  <c r="C55" i="1" s="1"/>
  <c r="C60" i="1"/>
</calcChain>
</file>

<file path=xl/sharedStrings.xml><?xml version="1.0" encoding="utf-8"?>
<sst xmlns="http://schemas.openxmlformats.org/spreadsheetml/2006/main" count="54" uniqueCount="50">
  <si>
    <t>a cura di Piergiorgio Ripa - dottore commercialista  -  www.studioripa.it</t>
  </si>
  <si>
    <t>(piergiorgio.ripa@studioripa.it)</t>
  </si>
  <si>
    <t>(1)</t>
  </si>
  <si>
    <t>(2)</t>
  </si>
  <si>
    <r>
      <t xml:space="preserve">TASSAZIONE AGEVOLATA UTILI REINVESTITI - 2019                                </t>
    </r>
    <r>
      <rPr>
        <b/>
        <sz val="12"/>
        <color rgb="FFFFFFFF"/>
        <rFont val="Arial"/>
        <family val="2"/>
      </rPr>
      <t>Legge n. 145/2018 - art. 1, co. 28-34 (cd. 'Legge di Bilancio 2019')</t>
    </r>
  </si>
  <si>
    <r>
      <t xml:space="preserve">Reddito complessivo Imponibile conseguito nell'esercizio </t>
    </r>
    <r>
      <rPr>
        <b/>
        <sz val="12"/>
        <color rgb="FF000000"/>
        <rFont val="Arial"/>
        <family val="2"/>
      </rPr>
      <t>2019</t>
    </r>
  </si>
  <si>
    <t>Restante parte del reddito complessivo imponibile assoggettata ad aliquota IRES ordinaria 24%</t>
  </si>
  <si>
    <t>(A)</t>
  </si>
  <si>
    <t>(B)</t>
  </si>
  <si>
    <t>Ammortamento deducibile nel 2019</t>
  </si>
  <si>
    <t>Investimenti effettuati in beni materiali strumentali nuovi ex art. 102 Tuir   (esercizio 2019)</t>
  </si>
  <si>
    <t>Costo Beni ammortizzabili al 31/12/2018</t>
  </si>
  <si>
    <t>(-) Fondo ammortamento dedotto al 31/12/2018</t>
  </si>
  <si>
    <t>Costo non ammortizzato al 31/12/2018</t>
  </si>
  <si>
    <t>(-) quote ammortamento dedotte nel 2019 relative ai beni precedenti</t>
  </si>
  <si>
    <t>+ investimenti in beni rilevanti nel 2019</t>
  </si>
  <si>
    <t>Costo non ammortizzato al 31/12/2019</t>
  </si>
  <si>
    <r>
      <rPr>
        <b/>
        <sz val="12"/>
        <color rgb="FF000000"/>
        <rFont val="Arial"/>
        <family val="2"/>
      </rPr>
      <t xml:space="preserve">(a) </t>
    </r>
    <r>
      <rPr>
        <b/>
        <sz val="10"/>
        <color rgb="FF000000"/>
        <rFont val="Arial"/>
        <family val="2"/>
      </rPr>
      <t xml:space="preserve">  ammontare degli </t>
    </r>
    <r>
      <rPr>
        <b/>
        <sz val="12"/>
        <color rgb="FF000000"/>
        <rFont val="Arial"/>
        <family val="2"/>
      </rPr>
      <t xml:space="preserve">Investimenti Rilevanti </t>
    </r>
    <r>
      <rPr>
        <b/>
        <sz val="10"/>
        <color indexed="8"/>
        <rFont val="Arial"/>
        <family val="2"/>
      </rPr>
      <t>effettuati in beni materiali strumentali nuovi ex art. 102 Tuir   (esercizio 2019)</t>
    </r>
  </si>
  <si>
    <t>Numero medio dei lavoratori dipendenti al 30/09/2018</t>
  </si>
  <si>
    <t>Numero medio lavoratori dipendenti 2019</t>
  </si>
  <si>
    <t>1.a Condizione verificata?</t>
  </si>
  <si>
    <t>SI</t>
  </si>
  <si>
    <t>NO</t>
  </si>
  <si>
    <t>Costo del personale (B.9 e B,14) - 2018</t>
  </si>
  <si>
    <t>Costo del personale (B.9 e B,14) - 2019</t>
  </si>
  <si>
    <t>Incremento del costo del personale complessivo</t>
  </si>
  <si>
    <t>Costo del personale neoassunto dopo il 30/09/2018 (B.9 e B,14)</t>
  </si>
  <si>
    <t>(D)</t>
  </si>
  <si>
    <t>(C)</t>
  </si>
  <si>
    <r>
      <rPr>
        <b/>
        <sz val="12"/>
        <color rgb="FF000000"/>
        <rFont val="Arial"/>
        <family val="2"/>
      </rPr>
      <t xml:space="preserve">(b) </t>
    </r>
    <r>
      <rPr>
        <b/>
        <sz val="10"/>
        <color rgb="FF000000"/>
        <rFont val="Arial"/>
        <family val="2"/>
      </rPr>
      <t xml:space="preserve">  costo del </t>
    </r>
    <r>
      <rPr>
        <b/>
        <sz val="12"/>
        <color rgb="FF000000"/>
        <rFont val="Arial"/>
        <family val="2"/>
      </rPr>
      <t>Personale Rilevante</t>
    </r>
    <r>
      <rPr>
        <b/>
        <sz val="10"/>
        <color rgb="FF000000"/>
        <rFont val="Arial"/>
        <family val="2"/>
      </rPr>
      <t xml:space="preserve"> con contratto a tempo determinato / indeterminato   (esercizio 2019)</t>
    </r>
  </si>
  <si>
    <t>Costo del personale rilevante per il calcolo dell'agevolazione</t>
  </si>
  <si>
    <t>minore (A) e (B)</t>
  </si>
  <si>
    <t>minore (C) e (D)</t>
  </si>
  <si>
    <t>(E)</t>
  </si>
  <si>
    <t>(F)</t>
  </si>
  <si>
    <t>Risparmio fiscale derivante dall'agevolazione      = (E) - (F)</t>
  </si>
  <si>
    <t>CALCOLO DEL COSTO DEL PERSONALE RILEVANTE:</t>
  </si>
  <si>
    <t>CALCOLO INVESTIMENTI RILEVANTI IN BENI STRUMENTALI:</t>
  </si>
  <si>
    <t>se la prima condizione non è verificata non compilare i righi seguenti del costo del personale</t>
  </si>
  <si>
    <t>SOMMA PARAMETRI: INVESTIMENTI + COSTI DEL PERSONALE                    Somma (a) + (b)</t>
  </si>
  <si>
    <r>
      <rPr>
        <b/>
        <sz val="12"/>
        <color rgb="FF000000"/>
        <rFont val="Arial"/>
        <family val="2"/>
      </rPr>
      <t>Reddito complessivo soggetto ad aliquota IRES ridotta 15%</t>
    </r>
    <r>
      <rPr>
        <b/>
        <sz val="10"/>
        <color rgb="FF000000"/>
        <rFont val="Arial"/>
        <family val="2"/>
      </rPr>
      <t xml:space="preserve">                          minore tra (1) e (2)</t>
    </r>
  </si>
  <si>
    <t xml:space="preserve">IRES dovuta esercizio 2019 </t>
  </si>
  <si>
    <t>IRES 24%   teoricamente dovuta nel 2019 in assenza dell'agevolazione</t>
  </si>
  <si>
    <t>inserire nelle celle di colore giallo con caratteri di colore rosso, i dati di Input richiesti</t>
  </si>
  <si>
    <t>CALCOLO IRES DOVUTA (E RISPARMIO IMPOSTA):</t>
  </si>
  <si>
    <r>
      <rPr>
        <b/>
        <sz val="11"/>
        <color rgb="FF000000"/>
        <rFont val="Arial"/>
        <family val="2"/>
      </rPr>
      <t>UTILE D'ESERCIZIO</t>
    </r>
    <r>
      <rPr>
        <b/>
        <sz val="10"/>
        <color indexed="8"/>
        <rFont val="Arial"/>
        <family val="2"/>
      </rPr>
      <t xml:space="preserve"> conseguito nell'ESERCIZIO </t>
    </r>
    <r>
      <rPr>
        <b/>
        <sz val="12"/>
        <color rgb="FF000000"/>
        <rFont val="Arial"/>
        <family val="2"/>
      </rPr>
      <t xml:space="preserve">2018 </t>
    </r>
    <r>
      <rPr>
        <b/>
        <sz val="10"/>
        <color indexed="8"/>
        <rFont val="Arial"/>
        <family val="2"/>
      </rPr>
      <t xml:space="preserve">non distribuito, </t>
    </r>
    <r>
      <rPr>
        <b/>
        <sz val="11"/>
        <color rgb="FF000000"/>
        <rFont val="Arial"/>
        <family val="2"/>
      </rPr>
      <t xml:space="preserve">accantonato alle Riserve disponibili  </t>
    </r>
  </si>
  <si>
    <t>CALCOLO DELLE DIVERSE ECCEDENZE RIPORTABILI:</t>
  </si>
  <si>
    <t>Eccedenza degli utili 2018 accantonati a riserva rispetto alla somma degli investimenti e del costo del personale 2019</t>
  </si>
  <si>
    <t>Eccedenza dei parametri (utile accantonato a riserve 2018 + somma investimenti e del costo del personale 2019) rispetto al Reddito complessivo dichiarato 2019</t>
  </si>
  <si>
    <t>Eccedenza del cd. Reddito agevolabile 2019 (somma di investimenti e costo del personale) rispetto all'Utile accantonato a riserve disponibili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</si>
</sst>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5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3"/>
      <color indexed="8"/>
      <name val="Arial"/>
      <family val="2"/>
    </font>
    <font>
      <sz val="13"/>
      <name val="Arial"/>
      <family val="2"/>
    </font>
    <font>
      <sz val="13"/>
      <color indexed="8"/>
      <name val="Arial"/>
      <family val="2"/>
    </font>
    <font>
      <i/>
      <sz val="11"/>
      <color indexed="8"/>
      <name val="Arial"/>
      <family val="2"/>
    </font>
    <font>
      <b/>
      <sz val="13"/>
      <name val="Arial"/>
      <family val="2"/>
    </font>
    <font>
      <sz val="12"/>
      <color indexed="8"/>
      <name val="Arial"/>
      <family val="2"/>
    </font>
    <font>
      <i/>
      <sz val="9"/>
      <name val="Arial"/>
      <family val="2"/>
    </font>
    <font>
      <i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4" fillId="0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1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0" fillId="0" borderId="0" xfId="0" applyAlignment="1" applyProtection="1">
      <protection hidden="1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Alignment="1" applyProtection="1">
      <protection hidden="1"/>
    </xf>
    <xf numFmtId="0" fontId="17" fillId="0" borderId="0" xfId="0" applyFont="1" applyFill="1" applyAlignment="1" applyProtection="1">
      <alignment vertical="center" wrapText="1"/>
      <protection hidden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17" fillId="0" borderId="0" xfId="0" applyFont="1" applyAlignment="1" applyProtection="1">
      <alignment vertical="center" wrapText="1"/>
      <protection hidden="1"/>
    </xf>
    <xf numFmtId="0" fontId="7" fillId="0" borderId="0" xfId="0" applyFont="1" applyAlignment="1">
      <alignment vertical="center" wrapText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4" fontId="19" fillId="2" borderId="1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/>
    <xf numFmtId="0" fontId="1" fillId="3" borderId="1" xfId="0" quotePrefix="1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Alignment="1">
      <alignment vertical="center" wrapText="1"/>
    </xf>
    <xf numFmtId="0" fontId="22" fillId="5" borderId="0" xfId="0" applyFont="1" applyFill="1" applyAlignment="1" applyProtection="1">
      <alignment vertical="center" wrapText="1"/>
      <protection hidden="1"/>
    </xf>
    <xf numFmtId="0" fontId="22" fillId="5" borderId="0" xfId="0" applyFont="1" applyFill="1"/>
    <xf numFmtId="0" fontId="22" fillId="5" borderId="0" xfId="0" applyFont="1" applyFill="1" applyProtection="1">
      <protection hidden="1"/>
    </xf>
    <xf numFmtId="0" fontId="14" fillId="3" borderId="1" xfId="0" applyFont="1" applyFill="1" applyBorder="1" applyAlignment="1" applyProtection="1">
      <alignment horizontal="left" vertical="center" wrapText="1"/>
      <protection hidden="1"/>
    </xf>
    <xf numFmtId="0" fontId="2" fillId="6" borderId="1" xfId="0" applyFont="1" applyFill="1" applyBorder="1" applyAlignment="1" applyProtection="1">
      <alignment horizontal="left" vertical="center" wrapText="1"/>
      <protection hidden="1"/>
    </xf>
    <xf numFmtId="0" fontId="14" fillId="6" borderId="1" xfId="0" applyFont="1" applyFill="1" applyBorder="1" applyAlignment="1" applyProtection="1">
      <alignment horizontal="left" vertical="center" wrapText="1"/>
      <protection hidden="1"/>
    </xf>
    <xf numFmtId="0" fontId="24" fillId="0" borderId="0" xfId="0" quotePrefix="1" applyFont="1" applyAlignment="1" applyProtection="1">
      <alignment vertical="center" wrapText="1"/>
      <protection hidden="1"/>
    </xf>
    <xf numFmtId="0" fontId="25" fillId="0" borderId="0" xfId="0" applyFont="1" applyAlignment="1" applyProtection="1">
      <protection hidden="1"/>
    </xf>
    <xf numFmtId="0" fontId="26" fillId="0" borderId="0" xfId="0" applyFont="1"/>
    <xf numFmtId="0" fontId="26" fillId="0" borderId="0" xfId="0" applyFont="1" applyFill="1" applyAlignment="1" applyProtection="1">
      <alignment vertical="center" wrapText="1"/>
      <protection hidden="1"/>
    </xf>
    <xf numFmtId="0" fontId="24" fillId="0" borderId="0" xfId="0" applyFont="1" applyFill="1" applyAlignment="1" applyProtection="1">
      <alignment vertical="center" wrapText="1"/>
      <protection hidden="1"/>
    </xf>
    <xf numFmtId="0" fontId="28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" fillId="0" borderId="0" xfId="0" quotePrefix="1" applyFont="1" applyAlignment="1" applyProtection="1">
      <alignment vertical="center" wrapText="1"/>
      <protection hidden="1"/>
    </xf>
    <xf numFmtId="0" fontId="7" fillId="0" borderId="0" xfId="0" applyFont="1"/>
    <xf numFmtId="4" fontId="20" fillId="5" borderId="1" xfId="0" quotePrefix="1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left"/>
      <protection hidden="1"/>
    </xf>
    <xf numFmtId="3" fontId="18" fillId="2" borderId="1" xfId="0" applyNumberFormat="1" applyFont="1" applyFill="1" applyBorder="1" applyAlignment="1" applyProtection="1">
      <alignment vertical="center" wrapText="1"/>
      <protection locked="0"/>
    </xf>
    <xf numFmtId="3" fontId="17" fillId="0" borderId="0" xfId="0" applyNumberFormat="1" applyFont="1" applyAlignment="1" applyProtection="1">
      <alignment vertical="center" wrapText="1"/>
      <protection hidden="1"/>
    </xf>
    <xf numFmtId="3" fontId="19" fillId="2" borderId="1" xfId="0" applyNumberFormat="1" applyFont="1" applyFill="1" applyBorder="1" applyAlignment="1" applyProtection="1">
      <alignment vertical="center" wrapText="1"/>
      <protection locked="0"/>
    </xf>
    <xf numFmtId="3" fontId="20" fillId="5" borderId="1" xfId="0" applyNumberFormat="1" applyFont="1" applyFill="1" applyBorder="1" applyAlignment="1" applyProtection="1">
      <alignment vertical="center" wrapText="1"/>
      <protection hidden="1"/>
    </xf>
    <xf numFmtId="3" fontId="21" fillId="5" borderId="1" xfId="0" applyNumberFormat="1" applyFont="1" applyFill="1" applyBorder="1" applyAlignment="1" applyProtection="1">
      <alignment vertical="center" wrapText="1"/>
      <protection hidden="1"/>
    </xf>
    <xf numFmtId="3" fontId="23" fillId="5" borderId="1" xfId="0" applyNumberFormat="1" applyFont="1" applyFill="1" applyBorder="1" applyAlignment="1" applyProtection="1">
      <alignment vertical="center" wrapText="1"/>
      <protection hidden="1"/>
    </xf>
    <xf numFmtId="3" fontId="20" fillId="5" borderId="1" xfId="0" quotePrefix="1" applyNumberFormat="1" applyFont="1" applyFill="1" applyBorder="1" applyAlignment="1" applyProtection="1">
      <alignment horizontal="right" vertical="center" wrapText="1"/>
      <protection hidden="1"/>
    </xf>
    <xf numFmtId="3" fontId="16" fillId="0" borderId="1" xfId="0" applyNumberFormat="1" applyFont="1" applyFill="1" applyBorder="1" applyAlignment="1" applyProtection="1">
      <alignment vertical="center" wrapText="1"/>
      <protection hidden="1"/>
    </xf>
    <xf numFmtId="3" fontId="17" fillId="0" borderId="0" xfId="0" applyNumberFormat="1" applyFont="1" applyFill="1" applyAlignment="1" applyProtection="1">
      <alignment vertical="center" wrapText="1"/>
      <protection hidden="1"/>
    </xf>
    <xf numFmtId="3" fontId="15" fillId="0" borderId="1" xfId="0" applyNumberFormat="1" applyFont="1" applyFill="1" applyBorder="1" applyAlignment="1" applyProtection="1">
      <alignment vertical="center" wrapText="1"/>
      <protection hidden="1"/>
    </xf>
    <xf numFmtId="3" fontId="10" fillId="0" borderId="0" xfId="0" applyNumberFormat="1" applyFont="1" applyAlignment="1" applyProtection="1">
      <alignment vertical="center" wrapText="1"/>
      <protection hidden="1"/>
    </xf>
    <xf numFmtId="3" fontId="29" fillId="0" borderId="1" xfId="0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28" fillId="0" borderId="6" xfId="0" applyFont="1" applyBorder="1" applyAlignment="1" applyProtection="1">
      <alignment vertical="center" wrapText="1"/>
      <protection hidden="1"/>
    </xf>
    <xf numFmtId="0" fontId="0" fillId="0" borderId="6" xfId="0" applyBorder="1" applyAlignment="1">
      <alignment vertical="center" wrapText="1"/>
    </xf>
    <xf numFmtId="0" fontId="30" fillId="0" borderId="7" xfId="0" applyFont="1" applyBorder="1" applyAlignment="1" applyProtection="1">
      <alignment vertical="top" wrapText="1"/>
      <protection hidden="1"/>
    </xf>
    <xf numFmtId="0" fontId="0" fillId="0" borderId="7" xfId="0" applyBorder="1" applyAlignment="1">
      <alignment vertical="top" wrapText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27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6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3" borderId="1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16" fillId="3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showGridLines="0" tabSelected="1" workbookViewId="0">
      <selection activeCell="B8" sqref="B8"/>
    </sheetView>
  </sheetViews>
  <sheetFormatPr baseColWidth="10" defaultColWidth="8.83203125" defaultRowHeight="14" x14ac:dyDescent="0.15"/>
  <cols>
    <col min="1" max="1" width="53.5" customWidth="1"/>
    <col min="2" max="3" width="11.83203125" style="21" customWidth="1"/>
    <col min="4" max="4" width="4" bestFit="1" customWidth="1"/>
    <col min="5" max="5" width="0.5" customWidth="1"/>
  </cols>
  <sheetData>
    <row r="1" spans="1:5" s="15" customFormat="1" ht="45" customHeight="1" thickTop="1" thickBot="1" x14ac:dyDescent="0.2">
      <c r="A1" s="71" t="s">
        <v>4</v>
      </c>
      <c r="B1" s="72"/>
      <c r="C1" s="72"/>
      <c r="D1" s="72"/>
      <c r="E1" s="73"/>
    </row>
    <row r="2" spans="1:5" s="16" customFormat="1" ht="15" thickTop="1" x14ac:dyDescent="0.15">
      <c r="A2" s="78" t="s">
        <v>0</v>
      </c>
      <c r="B2" s="79"/>
      <c r="C2" s="79"/>
      <c r="D2" s="79"/>
      <c r="E2" s="79"/>
    </row>
    <row r="3" spans="1:5" s="16" customFormat="1" x14ac:dyDescent="0.15">
      <c r="A3" s="78" t="s">
        <v>1</v>
      </c>
      <c r="B3" s="79"/>
      <c r="C3" s="79"/>
      <c r="D3" s="79"/>
      <c r="E3" s="79"/>
    </row>
    <row r="4" spans="1:5" s="1" customFormat="1" ht="10" customHeight="1" x14ac:dyDescent="0.15">
      <c r="A4" s="2"/>
      <c r="B4" s="18"/>
      <c r="C4" s="18"/>
      <c r="D4" s="3"/>
      <c r="E4" s="3"/>
    </row>
    <row r="5" spans="1:5" s="1" customFormat="1" x14ac:dyDescent="0.15">
      <c r="A5" s="48" t="s">
        <v>43</v>
      </c>
      <c r="B5" s="18"/>
      <c r="C5" s="18"/>
      <c r="D5" s="3"/>
      <c r="E5" s="3"/>
    </row>
    <row r="6" spans="1:5" s="1" customFormat="1" ht="5" customHeight="1" x14ac:dyDescent="0.15">
      <c r="A6" s="17"/>
      <c r="B6" s="18"/>
      <c r="C6" s="18"/>
      <c r="D6" s="7"/>
      <c r="E6" s="7"/>
    </row>
    <row r="7" spans="1:5" s="1" customFormat="1" ht="35" customHeight="1" x14ac:dyDescent="0.15">
      <c r="A7" s="8" t="s">
        <v>45</v>
      </c>
      <c r="B7" s="49">
        <v>1000000</v>
      </c>
      <c r="C7" s="38" t="s">
        <v>2</v>
      </c>
      <c r="E7" s="4"/>
    </row>
    <row r="8" spans="1:5" s="1" customFormat="1" ht="17" x14ac:dyDescent="0.2">
      <c r="A8" s="5"/>
      <c r="B8" s="18"/>
      <c r="C8" s="39"/>
      <c r="D8" s="3"/>
      <c r="E8" s="3"/>
    </row>
    <row r="9" spans="1:5" s="1" customFormat="1" ht="35" customHeight="1" x14ac:dyDescent="0.2">
      <c r="A9" s="8" t="s">
        <v>5</v>
      </c>
      <c r="B9" s="49">
        <v>800000</v>
      </c>
      <c r="C9" s="40"/>
      <c r="D9" s="10"/>
      <c r="E9" s="4"/>
    </row>
    <row r="10" spans="1:5" s="1" customFormat="1" ht="22" customHeight="1" x14ac:dyDescent="0.15">
      <c r="A10" s="11"/>
      <c r="B10" s="22"/>
      <c r="C10" s="41"/>
      <c r="D10" s="10"/>
      <c r="E10" s="4"/>
    </row>
    <row r="11" spans="1:5" s="1" customFormat="1" ht="22" customHeight="1" x14ac:dyDescent="0.15">
      <c r="A11" s="67" t="s">
        <v>37</v>
      </c>
      <c r="B11" s="68"/>
      <c r="C11" s="41"/>
      <c r="D11" s="10"/>
      <c r="E11" s="4"/>
    </row>
    <row r="12" spans="1:5" s="1" customFormat="1" ht="30" customHeight="1" x14ac:dyDescent="0.15">
      <c r="A12" s="9" t="s">
        <v>10</v>
      </c>
      <c r="B12" s="49">
        <v>2000000</v>
      </c>
      <c r="C12" s="41"/>
      <c r="D12" s="10"/>
      <c r="E12" s="4"/>
    </row>
    <row r="13" spans="1:5" s="1" customFormat="1" ht="30" customHeight="1" x14ac:dyDescent="0.15">
      <c r="A13" s="9" t="s">
        <v>9</v>
      </c>
      <c r="B13" s="49">
        <v>250000</v>
      </c>
      <c r="C13" s="42" t="s">
        <v>7</v>
      </c>
      <c r="D13" s="10"/>
      <c r="E13" s="4"/>
    </row>
    <row r="14" spans="1:5" s="1" customFormat="1" ht="20" customHeight="1" x14ac:dyDescent="0.15">
      <c r="A14" s="11"/>
      <c r="B14" s="50"/>
      <c r="C14" s="41"/>
      <c r="D14" s="10"/>
      <c r="E14" s="4"/>
    </row>
    <row r="15" spans="1:5" s="1" customFormat="1" ht="22" customHeight="1" x14ac:dyDescent="0.15">
      <c r="A15" s="24" t="s">
        <v>11</v>
      </c>
      <c r="B15" s="51">
        <v>9000000</v>
      </c>
      <c r="C15" s="41"/>
      <c r="D15" s="10"/>
      <c r="E15" s="4"/>
    </row>
    <row r="16" spans="1:5" s="1" customFormat="1" ht="22" customHeight="1" x14ac:dyDescent="0.15">
      <c r="A16" s="24" t="s">
        <v>12</v>
      </c>
      <c r="B16" s="51">
        <v>-5000000</v>
      </c>
      <c r="C16" s="41"/>
      <c r="D16" s="10"/>
      <c r="E16" s="4"/>
    </row>
    <row r="17" spans="1:5" s="29" customFormat="1" ht="25" customHeight="1" x14ac:dyDescent="0.15">
      <c r="A17" s="13" t="s">
        <v>13</v>
      </c>
      <c r="B17" s="52">
        <f>SUM(B15:B16)</f>
        <v>4000000</v>
      </c>
      <c r="C17" s="42"/>
      <c r="D17" s="27"/>
      <c r="E17" s="28"/>
    </row>
    <row r="18" spans="1:5" s="1" customFormat="1" ht="20" customHeight="1" x14ac:dyDescent="0.15">
      <c r="A18" s="11"/>
      <c r="B18" s="50"/>
      <c r="C18" s="41"/>
      <c r="D18" s="10"/>
      <c r="E18" s="4"/>
    </row>
    <row r="19" spans="1:5" s="1" customFormat="1" ht="22" customHeight="1" x14ac:dyDescent="0.15">
      <c r="A19" s="24" t="s">
        <v>13</v>
      </c>
      <c r="B19" s="53">
        <f>B17</f>
        <v>4000000</v>
      </c>
      <c r="C19" s="41"/>
      <c r="D19" s="10"/>
      <c r="E19" s="4"/>
    </row>
    <row r="20" spans="1:5" s="1" customFormat="1" ht="22" customHeight="1" x14ac:dyDescent="0.15">
      <c r="A20" s="24" t="s">
        <v>14</v>
      </c>
      <c r="B20" s="51">
        <v>1500000</v>
      </c>
      <c r="C20" s="41"/>
      <c r="D20" s="10"/>
      <c r="E20" s="4"/>
    </row>
    <row r="21" spans="1:5" s="1" customFormat="1" ht="22" customHeight="1" x14ac:dyDescent="0.15">
      <c r="A21" s="30" t="s">
        <v>15</v>
      </c>
      <c r="B21" s="53">
        <f>B12</f>
        <v>2000000</v>
      </c>
      <c r="C21" s="41"/>
      <c r="D21" s="10"/>
      <c r="E21" s="4"/>
    </row>
    <row r="22" spans="1:5" s="29" customFormat="1" ht="25" customHeight="1" x14ac:dyDescent="0.15">
      <c r="A22" s="13" t="s">
        <v>16</v>
      </c>
      <c r="B22" s="52">
        <f>SUM(B19:B21)</f>
        <v>7500000</v>
      </c>
      <c r="C22" s="42"/>
      <c r="D22" s="27"/>
      <c r="E22" s="28"/>
    </row>
    <row r="23" spans="1:5" s="1" customFormat="1" ht="20" customHeight="1" x14ac:dyDescent="0.15">
      <c r="A23" s="11"/>
      <c r="B23" s="50"/>
      <c r="C23" s="41"/>
      <c r="D23" s="10"/>
      <c r="E23" s="4"/>
    </row>
    <row r="24" spans="1:5" s="1" customFormat="1" ht="22" customHeight="1" x14ac:dyDescent="0.15">
      <c r="A24" s="24" t="s">
        <v>16</v>
      </c>
      <c r="B24" s="53">
        <f>B22</f>
        <v>7500000</v>
      </c>
      <c r="C24" s="41"/>
      <c r="D24" s="10"/>
      <c r="E24" s="4"/>
    </row>
    <row r="25" spans="1:5" s="1" customFormat="1" ht="22" customHeight="1" x14ac:dyDescent="0.15">
      <c r="A25" s="24" t="s">
        <v>13</v>
      </c>
      <c r="B25" s="53">
        <f>B17</f>
        <v>4000000</v>
      </c>
      <c r="C25" s="41"/>
      <c r="D25" s="10"/>
      <c r="E25" s="4"/>
    </row>
    <row r="26" spans="1:5" s="1" customFormat="1" ht="25" customHeight="1" x14ac:dyDescent="0.15">
      <c r="A26" s="13" t="s">
        <v>16</v>
      </c>
      <c r="B26" s="52">
        <f>B24-B25</f>
        <v>3500000</v>
      </c>
      <c r="C26" s="42" t="s">
        <v>8</v>
      </c>
      <c r="D26" s="10"/>
      <c r="E26" s="4"/>
    </row>
    <row r="27" spans="1:5" s="1" customFormat="1" ht="20" customHeight="1" x14ac:dyDescent="0.15">
      <c r="A27" s="11"/>
      <c r="B27" s="50"/>
      <c r="C27" s="19"/>
      <c r="D27" s="10"/>
      <c r="E27" s="4"/>
    </row>
    <row r="28" spans="1:5" s="1" customFormat="1" ht="35" customHeight="1" x14ac:dyDescent="0.15">
      <c r="A28" s="36" t="s">
        <v>17</v>
      </c>
      <c r="B28" s="54">
        <f>MIN(B13,B26)</f>
        <v>250000</v>
      </c>
      <c r="C28" s="74" t="s">
        <v>31</v>
      </c>
      <c r="D28" s="75"/>
      <c r="E28" s="4"/>
    </row>
    <row r="29" spans="1:5" s="1" customFormat="1" ht="22" customHeight="1" x14ac:dyDescent="0.15">
      <c r="A29" s="11"/>
      <c r="B29" s="22"/>
      <c r="C29" s="19"/>
      <c r="D29" s="10"/>
      <c r="E29" s="4"/>
    </row>
    <row r="30" spans="1:5" s="1" customFormat="1" ht="22" customHeight="1" x14ac:dyDescent="0.15">
      <c r="A30" s="11"/>
      <c r="B30" s="22"/>
      <c r="C30" s="19"/>
      <c r="D30" s="10"/>
      <c r="E30" s="4"/>
    </row>
    <row r="31" spans="1:5" s="1" customFormat="1" ht="22" customHeight="1" x14ac:dyDescent="0.15">
      <c r="A31" s="11"/>
      <c r="B31" s="22"/>
      <c r="C31" s="19"/>
      <c r="D31" s="10"/>
      <c r="E31" s="4"/>
    </row>
    <row r="32" spans="1:5" s="1" customFormat="1" ht="22" customHeight="1" x14ac:dyDescent="0.15">
      <c r="A32" s="11"/>
      <c r="B32" s="22"/>
      <c r="C32" s="19"/>
      <c r="D32" s="10"/>
      <c r="E32" s="4"/>
    </row>
    <row r="33" spans="1:7" s="1" customFormat="1" ht="22" customHeight="1" x14ac:dyDescent="0.15">
      <c r="A33" s="67" t="s">
        <v>36</v>
      </c>
      <c r="B33" s="68"/>
      <c r="C33" s="41"/>
      <c r="D33" s="10"/>
      <c r="E33" s="4"/>
    </row>
    <row r="34" spans="1:7" s="1" customFormat="1" ht="22" customHeight="1" x14ac:dyDescent="0.15">
      <c r="A34" s="24" t="s">
        <v>18</v>
      </c>
      <c r="B34" s="25">
        <v>34</v>
      </c>
      <c r="C34" s="19"/>
      <c r="D34" s="10"/>
      <c r="E34" s="4"/>
    </row>
    <row r="35" spans="1:7" s="1" customFormat="1" ht="22" customHeight="1" x14ac:dyDescent="0.15">
      <c r="A35" s="24" t="s">
        <v>19</v>
      </c>
      <c r="B35" s="25">
        <v>41</v>
      </c>
      <c r="C35" s="19"/>
      <c r="D35" s="10"/>
      <c r="E35" s="4"/>
    </row>
    <row r="36" spans="1:7" s="1" customFormat="1" ht="22" customHeight="1" x14ac:dyDescent="0.15">
      <c r="A36" s="13" t="s">
        <v>20</v>
      </c>
      <c r="B36" s="47" t="str">
        <f>IF(B35&gt;B34,E36,E37)</f>
        <v>SI</v>
      </c>
      <c r="C36" s="26"/>
      <c r="D36" s="32"/>
      <c r="E36" s="34" t="s">
        <v>21</v>
      </c>
      <c r="F36" s="33"/>
    </row>
    <row r="37" spans="1:7" s="1" customFormat="1" ht="22" customHeight="1" x14ac:dyDescent="0.15">
      <c r="A37" s="69" t="s">
        <v>38</v>
      </c>
      <c r="B37" s="70"/>
      <c r="C37" s="19"/>
      <c r="D37" s="32"/>
      <c r="E37" s="34" t="s">
        <v>22</v>
      </c>
      <c r="F37" s="33"/>
    </row>
    <row r="38" spans="1:7" s="1" customFormat="1" ht="22" customHeight="1" x14ac:dyDescent="0.15">
      <c r="A38" s="24" t="s">
        <v>23</v>
      </c>
      <c r="B38" s="51">
        <v>100000</v>
      </c>
      <c r="C38" s="19"/>
      <c r="D38" s="32"/>
      <c r="E38" s="34"/>
      <c r="F38" s="33"/>
    </row>
    <row r="39" spans="1:7" s="1" customFormat="1" ht="22" customHeight="1" x14ac:dyDescent="0.15">
      <c r="A39" s="24" t="s">
        <v>24</v>
      </c>
      <c r="B39" s="51">
        <v>750000</v>
      </c>
      <c r="C39" s="19"/>
      <c r="D39" s="32"/>
      <c r="E39" s="34"/>
      <c r="F39" s="33"/>
    </row>
    <row r="40" spans="1:7" s="1" customFormat="1" ht="22" customHeight="1" x14ac:dyDescent="0.15">
      <c r="A40" s="13" t="s">
        <v>25</v>
      </c>
      <c r="B40" s="55">
        <f>B39-B38</f>
        <v>650000</v>
      </c>
      <c r="C40" s="42" t="s">
        <v>28</v>
      </c>
      <c r="D40" s="32"/>
      <c r="E40" s="34"/>
      <c r="F40" s="33"/>
    </row>
    <row r="41" spans="1:7" s="1" customFormat="1" ht="22" customHeight="1" x14ac:dyDescent="0.15">
      <c r="A41" s="24" t="s">
        <v>26</v>
      </c>
      <c r="B41" s="51">
        <v>500000</v>
      </c>
      <c r="C41" s="42" t="s">
        <v>27</v>
      </c>
      <c r="D41" s="32"/>
      <c r="E41" s="34"/>
      <c r="F41" s="33"/>
    </row>
    <row r="42" spans="1:7" s="1" customFormat="1" ht="35" customHeight="1" x14ac:dyDescent="0.15">
      <c r="A42" s="35" t="s">
        <v>30</v>
      </c>
      <c r="B42" s="52">
        <f>MIN(B41,B40)</f>
        <v>500000</v>
      </c>
      <c r="C42" s="74" t="s">
        <v>32</v>
      </c>
      <c r="D42" s="75"/>
      <c r="E42" s="4"/>
    </row>
    <row r="43" spans="1:7" s="1" customFormat="1" ht="35" customHeight="1" x14ac:dyDescent="0.15">
      <c r="A43" s="37" t="s">
        <v>29</v>
      </c>
      <c r="B43" s="54">
        <f>IF((B35&gt;B34),B42,0)</f>
        <v>500000</v>
      </c>
      <c r="C43" s="31"/>
      <c r="D43" s="10"/>
      <c r="E43" s="4"/>
    </row>
    <row r="44" spans="1:7" s="1" customFormat="1" ht="22" customHeight="1" x14ac:dyDescent="0.15">
      <c r="A44" s="11"/>
      <c r="B44" s="22"/>
      <c r="C44" s="19"/>
      <c r="D44" s="10"/>
      <c r="E44" s="4"/>
    </row>
    <row r="45" spans="1:7" s="1" customFormat="1" ht="35" customHeight="1" x14ac:dyDescent="0.15">
      <c r="A45" s="76" t="s">
        <v>39</v>
      </c>
      <c r="B45" s="77"/>
      <c r="C45" s="56">
        <f>B42+B28</f>
        <v>750000</v>
      </c>
      <c r="D45" s="38" t="s">
        <v>3</v>
      </c>
      <c r="E45" s="4"/>
      <c r="G45" s="5"/>
    </row>
    <row r="46" spans="1:7" s="1" customFormat="1" ht="20" customHeight="1" x14ac:dyDescent="0.15">
      <c r="A46" s="12"/>
      <c r="B46" s="19"/>
      <c r="C46" s="57"/>
      <c r="D46" s="10"/>
      <c r="E46" s="4"/>
      <c r="G46" s="6"/>
    </row>
    <row r="47" spans="1:7" s="1" customFormat="1" ht="20" customHeight="1" x14ac:dyDescent="0.15">
      <c r="A47" s="67" t="s">
        <v>44</v>
      </c>
      <c r="B47" s="68"/>
      <c r="C47" s="57"/>
      <c r="D47" s="10"/>
      <c r="E47" s="4"/>
      <c r="G47" s="6"/>
    </row>
    <row r="48" spans="1:7" ht="35" customHeight="1" x14ac:dyDescent="0.15">
      <c r="A48" s="80" t="s">
        <v>40</v>
      </c>
      <c r="B48" s="81"/>
      <c r="C48" s="58">
        <f>IF(MIN(B7,C45,B9)&gt;0,MIN(B7,C45,B9),0)</f>
        <v>750000</v>
      </c>
    </row>
    <row r="49" spans="1:7" ht="35" customHeight="1" x14ac:dyDescent="0.15">
      <c r="A49" s="65" t="s">
        <v>6</v>
      </c>
      <c r="B49" s="66"/>
      <c r="C49" s="58">
        <f>IF(B9-C48&gt;0,(B9-C48),0)</f>
        <v>50000</v>
      </c>
    </row>
    <row r="50" spans="1:7" x14ac:dyDescent="0.15">
      <c r="A50" s="14"/>
      <c r="B50" s="20"/>
      <c r="C50" s="59"/>
      <c r="D50" s="14"/>
    </row>
    <row r="51" spans="1:7" ht="35" customHeight="1" x14ac:dyDescent="0.15">
      <c r="A51" s="82" t="s">
        <v>41</v>
      </c>
      <c r="B51" s="83"/>
      <c r="C51" s="56">
        <f>(C48*0.15)+(C49*0.24)</f>
        <v>124500</v>
      </c>
      <c r="D51" s="43" t="s">
        <v>33</v>
      </c>
    </row>
    <row r="52" spans="1:7" ht="17" x14ac:dyDescent="0.15">
      <c r="A52" s="14"/>
      <c r="B52" s="20"/>
      <c r="C52" s="59"/>
      <c r="D52" s="44"/>
    </row>
    <row r="53" spans="1:7" ht="35" customHeight="1" x14ac:dyDescent="0.15">
      <c r="A53" s="65" t="s">
        <v>42</v>
      </c>
      <c r="B53" s="66"/>
      <c r="C53" s="58">
        <f>IF((B9*0.24)&gt;0,(B9*0.24),0)</f>
        <v>192000</v>
      </c>
      <c r="D53" s="43" t="s">
        <v>34</v>
      </c>
    </row>
    <row r="54" spans="1:7" x14ac:dyDescent="0.15">
      <c r="A54" s="14"/>
      <c r="B54" s="20"/>
      <c r="C54" s="59"/>
      <c r="D54" s="14"/>
    </row>
    <row r="55" spans="1:7" s="62" customFormat="1" ht="35" customHeight="1" x14ac:dyDescent="0.2">
      <c r="A55" s="82" t="s">
        <v>35</v>
      </c>
      <c r="B55" s="83"/>
      <c r="C55" s="56">
        <f>IF((C53-C51)&gt;0,(C53-C51),0)</f>
        <v>67500</v>
      </c>
      <c r="D55" s="61"/>
    </row>
    <row r="56" spans="1:7" x14ac:dyDescent="0.15">
      <c r="A56" s="14"/>
      <c r="B56" s="20"/>
      <c r="C56" s="59"/>
      <c r="D56" s="14"/>
    </row>
    <row r="57" spans="1:7" ht="22" customHeight="1" x14ac:dyDescent="0.15">
      <c r="A57" s="67" t="s">
        <v>46</v>
      </c>
      <c r="B57" s="68"/>
      <c r="C57" s="59"/>
      <c r="D57" s="14"/>
    </row>
    <row r="58" spans="1:7" s="1" customFormat="1" ht="32" customHeight="1" x14ac:dyDescent="0.15">
      <c r="A58" s="63" t="s">
        <v>48</v>
      </c>
      <c r="B58" s="64"/>
      <c r="C58" s="60">
        <f>B7+C45-B9</f>
        <v>950000</v>
      </c>
      <c r="D58" s="45"/>
      <c r="E58" s="4"/>
      <c r="G58" s="5"/>
    </row>
    <row r="59" spans="1:7" s="1" customFormat="1" ht="32" customHeight="1" x14ac:dyDescent="0.15">
      <c r="A59" s="63" t="s">
        <v>47</v>
      </c>
      <c r="B59" s="64"/>
      <c r="C59" s="60">
        <f>IF((B7-C45)&gt;0,(B7-C45),0)</f>
        <v>250000</v>
      </c>
      <c r="D59" s="45"/>
      <c r="E59" s="4"/>
      <c r="G59" s="5"/>
    </row>
    <row r="60" spans="1:7" s="46" customFormat="1" ht="32" customHeight="1" x14ac:dyDescent="0.15">
      <c r="A60" s="63" t="s">
        <v>49</v>
      </c>
      <c r="B60" s="64"/>
      <c r="C60" s="60">
        <f>IF((C45-B9)&gt;0,(C45-B9),0)</f>
        <v>0</v>
      </c>
      <c r="D60" s="23"/>
    </row>
  </sheetData>
  <sheetProtection algorithmName="SHA-512" hashValue="Sb6GXZ/q0punL3+i5cgOL5wab17ECXAsQ5yzk2YsRgV7wEdr4LqMGeQIfXhFvl0m1LubVGQxwdVHNBbzVHb9Bg==" saltValue="bG9s2Fc+ygxDptizx3JxCA==" spinCount="100000" sheet="1" objects="1" scenarios="1"/>
  <mergeCells count="19">
    <mergeCell ref="A1:E1"/>
    <mergeCell ref="A58:B58"/>
    <mergeCell ref="C28:D28"/>
    <mergeCell ref="C42:D42"/>
    <mergeCell ref="A45:B45"/>
    <mergeCell ref="A2:E2"/>
    <mergeCell ref="A3:E3"/>
    <mergeCell ref="A48:B48"/>
    <mergeCell ref="A49:B49"/>
    <mergeCell ref="A51:B51"/>
    <mergeCell ref="A53:B53"/>
    <mergeCell ref="A55:B55"/>
    <mergeCell ref="A60:B60"/>
    <mergeCell ref="A11:B11"/>
    <mergeCell ref="A33:B33"/>
    <mergeCell ref="A37:B37"/>
    <mergeCell ref="A47:B47"/>
    <mergeCell ref="A57:B57"/>
    <mergeCell ref="A59:B59"/>
  </mergeCells>
  <phoneticPr fontId="3" type="noConversion"/>
  <pageMargins left="0.78740157480314965" right="0.59055118110236227" top="0.78740157480314965" bottom="0.78740157480314965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Utente di Microsoft Office</cp:lastModifiedBy>
  <cp:lastPrinted>2017-12-30T11:44:29Z</cp:lastPrinted>
  <dcterms:created xsi:type="dcterms:W3CDTF">2012-02-19T23:53:02Z</dcterms:created>
  <dcterms:modified xsi:type="dcterms:W3CDTF">2019-01-20T22:23:40Z</dcterms:modified>
</cp:coreProperties>
</file>